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21 - Silnice II-112" sheetId="2" r:id="rId2"/>
    <sheet name="SO 182 - Přechodné doprav..." sheetId="3" r:id="rId3"/>
    <sheet name="SO 190 - Dopravně inženýr..." sheetId="4" r:id="rId4"/>
    <sheet name="SO 193 - Stálé dopravní z..." sheetId="5" r:id="rId5"/>
    <sheet name="SO 201 -  Most ev.č. 112-..." sheetId="6" r:id="rId6"/>
    <sheet name="SO 202 - Most ev. č. 112-..." sheetId="7" r:id="rId7"/>
    <sheet name="SO 203 - Most ev. č. 112-...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121 - Silnice II-112'!$C$88:$K$414</definedName>
    <definedName name="_xlnm.Print_Area" localSheetId="1">'SO 121 - Silnice II-112'!$C$4:$J$39,'SO 121 - Silnice II-112'!$C$45:$J$70,'SO 121 - Silnice II-112'!$C$76:$K$414</definedName>
    <definedName name="_xlnm.Print_Titles" localSheetId="1">'SO 121 - Silnice II-112'!$88:$88</definedName>
    <definedName name="_xlnm._FilterDatabase" localSheetId="2" hidden="1">'SO 182 - Přechodné doprav...'!$C$84:$K$112</definedName>
    <definedName name="_xlnm.Print_Area" localSheetId="2">'SO 182 - Přechodné doprav...'!$C$4:$J$39,'SO 182 - Přechodné doprav...'!$C$45:$J$66,'SO 182 - Přechodné doprav...'!$C$72:$K$112</definedName>
    <definedName name="_xlnm.Print_Titles" localSheetId="2">'SO 182 - Přechodné doprav...'!$84:$84</definedName>
    <definedName name="_xlnm._FilterDatabase" localSheetId="3" hidden="1">'SO 190 - Dopravně inženýr...'!$C$80:$K$135</definedName>
    <definedName name="_xlnm.Print_Area" localSheetId="3">'SO 190 - Dopravně inženýr...'!$C$4:$J$39,'SO 190 - Dopravně inženýr...'!$C$45:$J$62,'SO 190 - Dopravně inženýr...'!$C$68:$K$135</definedName>
    <definedName name="_xlnm.Print_Titles" localSheetId="3">'SO 190 - Dopravně inženýr...'!$80:$80</definedName>
    <definedName name="_xlnm._FilterDatabase" localSheetId="4" hidden="1">'SO 193 - Stálé dopravní z...'!$C$83:$K$233</definedName>
    <definedName name="_xlnm.Print_Area" localSheetId="4">'SO 193 - Stálé dopravní z...'!$C$4:$J$39,'SO 193 - Stálé dopravní z...'!$C$45:$J$65,'SO 193 - Stálé dopravní z...'!$C$71:$K$233</definedName>
    <definedName name="_xlnm.Print_Titles" localSheetId="4">'SO 193 - Stálé dopravní z...'!$83:$83</definedName>
    <definedName name="_xlnm._FilterDatabase" localSheetId="5" hidden="1">'SO 201 -  Most ev.č. 112-...'!$C$98:$K$895</definedName>
    <definedName name="_xlnm.Print_Area" localSheetId="5">'SO 201 -  Most ev.č. 112-...'!$C$4:$J$39,'SO 201 -  Most ev.č. 112-...'!$C$45:$J$80,'SO 201 -  Most ev.č. 112-...'!$C$86:$K$895</definedName>
    <definedName name="_xlnm.Print_Titles" localSheetId="5">'SO 201 -  Most ev.č. 112-...'!$98:$98</definedName>
    <definedName name="_xlnm._FilterDatabase" localSheetId="6" hidden="1">'SO 202 - Most ev. č. 112-...'!$C$97:$K$936</definedName>
    <definedName name="_xlnm.Print_Area" localSheetId="6">'SO 202 - Most ev. č. 112-...'!$C$4:$J$39,'SO 202 - Most ev. č. 112-...'!$C$45:$J$79,'SO 202 - Most ev. č. 112-...'!$C$85:$K$936</definedName>
    <definedName name="_xlnm.Print_Titles" localSheetId="6">'SO 202 - Most ev. č. 112-...'!$97:$97</definedName>
    <definedName name="_xlnm._FilterDatabase" localSheetId="7" hidden="1">'SO 203 - Most ev. č. 112-...'!$C$96:$K$892</definedName>
    <definedName name="_xlnm.Print_Area" localSheetId="7">'SO 203 - Most ev. č. 112-...'!$C$4:$J$39,'SO 203 - Most ev. č. 112-...'!$C$45:$J$78,'SO 203 - Most ev. č. 112-...'!$C$84:$K$892</definedName>
    <definedName name="_xlnm.Print_Titles" localSheetId="7">'SO 203 - Most ev. č. 112-...'!$96:$96</definedName>
    <definedName name="_xlnm._FilterDatabase" localSheetId="8" hidden="1">'VRN - Vedlejší rozpočtové...'!$C$85:$K$141</definedName>
    <definedName name="_xlnm.Print_Area" localSheetId="8">'VRN - Vedlejší rozpočtové...'!$C$4:$J$39,'VRN - Vedlejší rozpočtové...'!$C$45:$J$67,'VRN - Vedlejší rozpočtové...'!$C$73:$K$141</definedName>
    <definedName name="_xlnm.Print_Titles" localSheetId="8">'VRN - Vedlejší rozpočtové...'!$85:$85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r="J37"/>
  <c r="J36"/>
  <c i="1" r="AY62"/>
  <c i="9" r="J35"/>
  <c i="1" r="AX62"/>
  <c i="9"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T132"/>
  <c r="R133"/>
  <c r="R132"/>
  <c r="P133"/>
  <c r="P132"/>
  <c r="BK133"/>
  <c r="BK132"/>
  <c r="J132"/>
  <c r="J133"/>
  <c r="BE133"/>
  <c r="J66"/>
  <c r="BI130"/>
  <c r="BH130"/>
  <c r="BG130"/>
  <c r="BF130"/>
  <c r="T130"/>
  <c r="T129"/>
  <c r="R130"/>
  <c r="R129"/>
  <c r="P130"/>
  <c r="P129"/>
  <c r="BK130"/>
  <c r="BK129"/>
  <c r="J129"/>
  <c r="J130"/>
  <c r="BE130"/>
  <c r="J65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/>
  <c r="J123"/>
  <c r="BE123"/>
  <c r="J64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8"/>
  <c r="BH108"/>
  <c r="BG108"/>
  <c r="BF108"/>
  <c r="T108"/>
  <c r="T107"/>
  <c r="R108"/>
  <c r="R107"/>
  <c r="P108"/>
  <c r="P107"/>
  <c r="BK108"/>
  <c r="BK107"/>
  <c r="J107"/>
  <c r="J108"/>
  <c r="BE108"/>
  <c r="J63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T97"/>
  <c r="R98"/>
  <c r="R97"/>
  <c r="P98"/>
  <c r="P97"/>
  <c r="BK98"/>
  <c r="BK97"/>
  <c r="J97"/>
  <c r="J98"/>
  <c r="BE98"/>
  <c r="J62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7"/>
  <c i="1" r="BD62"/>
  <c i="9" r="BH89"/>
  <c r="F36"/>
  <c i="1" r="BC62"/>
  <c i="9" r="BG89"/>
  <c r="F35"/>
  <c i="1" r="BB62"/>
  <c i="9" r="BF89"/>
  <c r="J34"/>
  <c i="1" r="AW62"/>
  <c i="9" r="F34"/>
  <c i="1" r="BA62"/>
  <c i="9" r="T89"/>
  <c r="T88"/>
  <c r="T87"/>
  <c r="T86"/>
  <c r="R89"/>
  <c r="R88"/>
  <c r="R87"/>
  <c r="R86"/>
  <c r="P89"/>
  <c r="P88"/>
  <c r="P87"/>
  <c r="P86"/>
  <c i="1" r="AU62"/>
  <c i="9" r="BK89"/>
  <c r="BK88"/>
  <c r="J88"/>
  <c r="BK87"/>
  <c r="J87"/>
  <c r="BK86"/>
  <c r="J86"/>
  <c r="J59"/>
  <c r="J30"/>
  <c i="1" r="AG62"/>
  <c i="9" r="J89"/>
  <c r="BE89"/>
  <c r="J33"/>
  <c i="1" r="AV62"/>
  <c i="9" r="F33"/>
  <c i="1" r="AZ62"/>
  <c i="9" r="J61"/>
  <c r="J60"/>
  <c r="J82"/>
  <c r="F82"/>
  <c r="F80"/>
  <c r="E78"/>
  <c r="J54"/>
  <c r="F54"/>
  <c r="F52"/>
  <c r="E50"/>
  <c r="J39"/>
  <c r="J24"/>
  <c r="E24"/>
  <c r="J83"/>
  <c r="J55"/>
  <c r="J23"/>
  <c r="J18"/>
  <c r="E18"/>
  <c r="F83"/>
  <c r="F55"/>
  <c r="J17"/>
  <c r="J12"/>
  <c r="J80"/>
  <c r="J52"/>
  <c r="E7"/>
  <c r="E76"/>
  <c r="E48"/>
  <c i="8" r="J37"/>
  <c r="J36"/>
  <c i="1" r="AY61"/>
  <c i="8" r="J35"/>
  <c i="1" r="AX61"/>
  <c i="8" r="BI888"/>
  <c r="BH888"/>
  <c r="BG888"/>
  <c r="BF888"/>
  <c r="T888"/>
  <c r="T887"/>
  <c r="R888"/>
  <c r="R887"/>
  <c r="P888"/>
  <c r="P887"/>
  <c r="BK888"/>
  <c r="BK887"/>
  <c r="J887"/>
  <c r="J888"/>
  <c r="BE888"/>
  <c r="J77"/>
  <c r="BI882"/>
  <c r="BH882"/>
  <c r="BG882"/>
  <c r="BF882"/>
  <c r="T882"/>
  <c r="R882"/>
  <c r="P882"/>
  <c r="BK882"/>
  <c r="J882"/>
  <c r="BE882"/>
  <c r="BI877"/>
  <c r="BH877"/>
  <c r="BG877"/>
  <c r="BF877"/>
  <c r="T877"/>
  <c r="R877"/>
  <c r="P877"/>
  <c r="BK877"/>
  <c r="J877"/>
  <c r="BE877"/>
  <c r="BI872"/>
  <c r="BH872"/>
  <c r="BG872"/>
  <c r="BF872"/>
  <c r="T872"/>
  <c r="R872"/>
  <c r="P872"/>
  <c r="BK872"/>
  <c r="J872"/>
  <c r="BE872"/>
  <c r="BI865"/>
  <c r="BH865"/>
  <c r="BG865"/>
  <c r="BF865"/>
  <c r="T865"/>
  <c r="R865"/>
  <c r="P865"/>
  <c r="BK865"/>
  <c r="J865"/>
  <c r="BE865"/>
  <c r="BI855"/>
  <c r="BH855"/>
  <c r="BG855"/>
  <c r="BF855"/>
  <c r="T855"/>
  <c r="R855"/>
  <c r="P855"/>
  <c r="BK855"/>
  <c r="J855"/>
  <c r="BE855"/>
  <c r="BI850"/>
  <c r="BH850"/>
  <c r="BG850"/>
  <c r="BF850"/>
  <c r="T850"/>
  <c r="R850"/>
  <c r="P850"/>
  <c r="BK850"/>
  <c r="J850"/>
  <c r="BE850"/>
  <c r="BI840"/>
  <c r="BH840"/>
  <c r="BG840"/>
  <c r="BF840"/>
  <c r="T840"/>
  <c r="R840"/>
  <c r="P840"/>
  <c r="BK840"/>
  <c r="J840"/>
  <c r="BE840"/>
  <c r="BI834"/>
  <c r="BH834"/>
  <c r="BG834"/>
  <c r="BF834"/>
  <c r="T834"/>
  <c r="T833"/>
  <c r="T832"/>
  <c r="R834"/>
  <c r="R833"/>
  <c r="R832"/>
  <c r="P834"/>
  <c r="P833"/>
  <c r="P832"/>
  <c r="BK834"/>
  <c r="BK833"/>
  <c r="J833"/>
  <c r="BK832"/>
  <c r="J832"/>
  <c r="J834"/>
  <c r="BE834"/>
  <c r="J76"/>
  <c r="J75"/>
  <c r="BI829"/>
  <c r="BH829"/>
  <c r="BG829"/>
  <c r="BF829"/>
  <c r="T829"/>
  <c r="R829"/>
  <c r="P829"/>
  <c r="BK829"/>
  <c r="J829"/>
  <c r="BE829"/>
  <c r="BI826"/>
  <c r="BH826"/>
  <c r="BG826"/>
  <c r="BF826"/>
  <c r="T826"/>
  <c r="T825"/>
  <c r="T824"/>
  <c r="R826"/>
  <c r="R825"/>
  <c r="R824"/>
  <c r="P826"/>
  <c r="P825"/>
  <c r="P824"/>
  <c r="BK826"/>
  <c r="BK825"/>
  <c r="J825"/>
  <c r="BK824"/>
  <c r="J824"/>
  <c r="J826"/>
  <c r="BE826"/>
  <c r="J74"/>
  <c r="J73"/>
  <c r="BI822"/>
  <c r="BH822"/>
  <c r="BG822"/>
  <c r="BF822"/>
  <c r="T822"/>
  <c r="R822"/>
  <c r="P822"/>
  <c r="BK822"/>
  <c r="J822"/>
  <c r="BE822"/>
  <c r="BI819"/>
  <c r="BH819"/>
  <c r="BG819"/>
  <c r="BF819"/>
  <c r="T819"/>
  <c r="R819"/>
  <c r="P819"/>
  <c r="BK819"/>
  <c r="J819"/>
  <c r="BE819"/>
  <c r="BI811"/>
  <c r="BH811"/>
  <c r="BG811"/>
  <c r="BF811"/>
  <c r="T811"/>
  <c r="R811"/>
  <c r="P811"/>
  <c r="BK811"/>
  <c r="J811"/>
  <c r="BE811"/>
  <c r="BI808"/>
  <c r="BH808"/>
  <c r="BG808"/>
  <c r="BF808"/>
  <c r="T808"/>
  <c r="R808"/>
  <c r="P808"/>
  <c r="BK808"/>
  <c r="J808"/>
  <c r="BE808"/>
  <c r="BI804"/>
  <c r="BH804"/>
  <c r="BG804"/>
  <c r="BF804"/>
  <c r="T804"/>
  <c r="R804"/>
  <c r="P804"/>
  <c r="BK804"/>
  <c r="J804"/>
  <c r="BE804"/>
  <c r="BI800"/>
  <c r="BH800"/>
  <c r="BG800"/>
  <c r="BF800"/>
  <c r="T800"/>
  <c r="R800"/>
  <c r="P800"/>
  <c r="BK800"/>
  <c r="J800"/>
  <c r="BE800"/>
  <c r="BI795"/>
  <c r="BH795"/>
  <c r="BG795"/>
  <c r="BF795"/>
  <c r="T795"/>
  <c r="R795"/>
  <c r="P795"/>
  <c r="BK795"/>
  <c r="J795"/>
  <c r="BE795"/>
  <c r="BI791"/>
  <c r="BH791"/>
  <c r="BG791"/>
  <c r="BF791"/>
  <c r="T791"/>
  <c r="R791"/>
  <c r="P791"/>
  <c r="BK791"/>
  <c r="J791"/>
  <c r="BE791"/>
  <c r="BI783"/>
  <c r="BH783"/>
  <c r="BG783"/>
  <c r="BF783"/>
  <c r="T783"/>
  <c r="T782"/>
  <c r="T781"/>
  <c r="R783"/>
  <c r="R782"/>
  <c r="R781"/>
  <c r="P783"/>
  <c r="P782"/>
  <c r="P781"/>
  <c r="BK783"/>
  <c r="BK782"/>
  <c r="J782"/>
  <c r="BK781"/>
  <c r="J781"/>
  <c r="J783"/>
  <c r="BE783"/>
  <c r="J72"/>
  <c r="J71"/>
  <c r="BI779"/>
  <c r="BH779"/>
  <c r="BG779"/>
  <c r="BF779"/>
  <c r="T779"/>
  <c r="T778"/>
  <c r="R779"/>
  <c r="R778"/>
  <c r="P779"/>
  <c r="P778"/>
  <c r="BK779"/>
  <c r="BK778"/>
  <c r="J778"/>
  <c r="J779"/>
  <c r="BE779"/>
  <c r="J70"/>
  <c r="BI767"/>
  <c r="BH767"/>
  <c r="BG767"/>
  <c r="BF767"/>
  <c r="T767"/>
  <c r="R767"/>
  <c r="P767"/>
  <c r="BK767"/>
  <c r="J767"/>
  <c r="BE767"/>
  <c r="BI761"/>
  <c r="BH761"/>
  <c r="BG761"/>
  <c r="BF761"/>
  <c r="T761"/>
  <c r="R761"/>
  <c r="P761"/>
  <c r="BK761"/>
  <c r="J761"/>
  <c r="BE761"/>
  <c r="BI757"/>
  <c r="BH757"/>
  <c r="BG757"/>
  <c r="BF757"/>
  <c r="T757"/>
  <c r="R757"/>
  <c r="P757"/>
  <c r="BK757"/>
  <c r="J757"/>
  <c r="BE757"/>
  <c r="BI741"/>
  <c r="BH741"/>
  <c r="BG741"/>
  <c r="BF741"/>
  <c r="T741"/>
  <c r="R741"/>
  <c r="P741"/>
  <c r="BK741"/>
  <c r="J741"/>
  <c r="BE741"/>
  <c r="BI731"/>
  <c r="BH731"/>
  <c r="BG731"/>
  <c r="BF731"/>
  <c r="T731"/>
  <c r="R731"/>
  <c r="P731"/>
  <c r="BK731"/>
  <c r="J731"/>
  <c r="BE731"/>
  <c r="BI721"/>
  <c r="BH721"/>
  <c r="BG721"/>
  <c r="BF721"/>
  <c r="T721"/>
  <c r="R721"/>
  <c r="P721"/>
  <c r="BK721"/>
  <c r="J721"/>
  <c r="BE721"/>
  <c r="BI715"/>
  <c r="BH715"/>
  <c r="BG715"/>
  <c r="BF715"/>
  <c r="T715"/>
  <c r="T714"/>
  <c r="R715"/>
  <c r="R714"/>
  <c r="P715"/>
  <c r="P714"/>
  <c r="BK715"/>
  <c r="BK714"/>
  <c r="J714"/>
  <c r="J715"/>
  <c r="BE715"/>
  <c r="J69"/>
  <c r="BI711"/>
  <c r="BH711"/>
  <c r="BG711"/>
  <c r="BF711"/>
  <c r="T711"/>
  <c r="R711"/>
  <c r="P711"/>
  <c r="BK711"/>
  <c r="J711"/>
  <c r="BE711"/>
  <c r="BI707"/>
  <c r="BH707"/>
  <c r="BG707"/>
  <c r="BF707"/>
  <c r="T707"/>
  <c r="R707"/>
  <c r="P707"/>
  <c r="BK707"/>
  <c r="J707"/>
  <c r="BE707"/>
  <c r="BI703"/>
  <c r="BH703"/>
  <c r="BG703"/>
  <c r="BF703"/>
  <c r="T703"/>
  <c r="R703"/>
  <c r="P703"/>
  <c r="BK703"/>
  <c r="J703"/>
  <c r="BE703"/>
  <c r="BI697"/>
  <c r="BH697"/>
  <c r="BG697"/>
  <c r="BF697"/>
  <c r="T697"/>
  <c r="R697"/>
  <c r="P697"/>
  <c r="BK697"/>
  <c r="J697"/>
  <c r="BE697"/>
  <c r="BI693"/>
  <c r="BH693"/>
  <c r="BG693"/>
  <c r="BF693"/>
  <c r="T693"/>
  <c r="R693"/>
  <c r="P693"/>
  <c r="BK693"/>
  <c r="J693"/>
  <c r="BE693"/>
  <c r="BI690"/>
  <c r="BH690"/>
  <c r="BG690"/>
  <c r="BF690"/>
  <c r="T690"/>
  <c r="R690"/>
  <c r="P690"/>
  <c r="BK690"/>
  <c r="J690"/>
  <c r="BE690"/>
  <c r="BI683"/>
  <c r="BH683"/>
  <c r="BG683"/>
  <c r="BF683"/>
  <c r="T683"/>
  <c r="R683"/>
  <c r="P683"/>
  <c r="BK683"/>
  <c r="J683"/>
  <c r="BE683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69"/>
  <c r="BH669"/>
  <c r="BG669"/>
  <c r="BF669"/>
  <c r="T669"/>
  <c r="R669"/>
  <c r="P669"/>
  <c r="BK669"/>
  <c r="J669"/>
  <c r="BE669"/>
  <c r="BI666"/>
  <c r="BH666"/>
  <c r="BG666"/>
  <c r="BF666"/>
  <c r="T666"/>
  <c r="R666"/>
  <c r="P666"/>
  <c r="BK666"/>
  <c r="J666"/>
  <c r="BE666"/>
  <c r="BI663"/>
  <c r="BH663"/>
  <c r="BG663"/>
  <c r="BF663"/>
  <c r="T663"/>
  <c r="R663"/>
  <c r="P663"/>
  <c r="BK663"/>
  <c r="J663"/>
  <c r="BE663"/>
  <c r="BI660"/>
  <c r="BH660"/>
  <c r="BG660"/>
  <c r="BF660"/>
  <c r="T660"/>
  <c r="R660"/>
  <c r="P660"/>
  <c r="BK660"/>
  <c r="J660"/>
  <c r="BE660"/>
  <c r="BI654"/>
  <c r="BH654"/>
  <c r="BG654"/>
  <c r="BF654"/>
  <c r="T654"/>
  <c r="R654"/>
  <c r="P654"/>
  <c r="BK654"/>
  <c r="J654"/>
  <c r="BE654"/>
  <c r="BI650"/>
  <c r="BH650"/>
  <c r="BG650"/>
  <c r="BF650"/>
  <c r="T650"/>
  <c r="R650"/>
  <c r="P650"/>
  <c r="BK650"/>
  <c r="J650"/>
  <c r="BE650"/>
  <c r="BI644"/>
  <c r="BH644"/>
  <c r="BG644"/>
  <c r="BF644"/>
  <c r="T644"/>
  <c r="R644"/>
  <c r="P644"/>
  <c r="BK644"/>
  <c r="J644"/>
  <c r="BE644"/>
  <c r="BI639"/>
  <c r="BH639"/>
  <c r="BG639"/>
  <c r="BF639"/>
  <c r="T639"/>
  <c r="R639"/>
  <c r="P639"/>
  <c r="BK639"/>
  <c r="J639"/>
  <c r="BE639"/>
  <c r="BI634"/>
  <c r="BH634"/>
  <c r="BG634"/>
  <c r="BF634"/>
  <c r="T634"/>
  <c r="R634"/>
  <c r="P634"/>
  <c r="BK634"/>
  <c r="J634"/>
  <c r="BE634"/>
  <c r="BI631"/>
  <c r="BH631"/>
  <c r="BG631"/>
  <c r="BF631"/>
  <c r="T631"/>
  <c r="R631"/>
  <c r="P631"/>
  <c r="BK631"/>
  <c r="J631"/>
  <c r="BE631"/>
  <c r="BI628"/>
  <c r="BH628"/>
  <c r="BG628"/>
  <c r="BF628"/>
  <c r="T628"/>
  <c r="R628"/>
  <c r="P628"/>
  <c r="BK628"/>
  <c r="J628"/>
  <c r="BE628"/>
  <c r="BI623"/>
  <c r="BH623"/>
  <c r="BG623"/>
  <c r="BF623"/>
  <c r="T623"/>
  <c r="R623"/>
  <c r="P623"/>
  <c r="BK623"/>
  <c r="J623"/>
  <c r="BE623"/>
  <c r="BI619"/>
  <c r="BH619"/>
  <c r="BG619"/>
  <c r="BF619"/>
  <c r="T619"/>
  <c r="R619"/>
  <c r="P619"/>
  <c r="BK619"/>
  <c r="J619"/>
  <c r="BE619"/>
  <c r="BI613"/>
  <c r="BH613"/>
  <c r="BG613"/>
  <c r="BF613"/>
  <c r="T613"/>
  <c r="R613"/>
  <c r="P613"/>
  <c r="BK613"/>
  <c r="J613"/>
  <c r="BE613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78"/>
  <c r="BH578"/>
  <c r="BG578"/>
  <c r="BF578"/>
  <c r="T578"/>
  <c r="R578"/>
  <c r="P578"/>
  <c r="BK578"/>
  <c r="J578"/>
  <c r="BE578"/>
  <c r="BI573"/>
  <c r="BH573"/>
  <c r="BG573"/>
  <c r="BF573"/>
  <c r="T573"/>
  <c r="R573"/>
  <c r="P573"/>
  <c r="BK573"/>
  <c r="J573"/>
  <c r="BE573"/>
  <c r="BI570"/>
  <c r="BH570"/>
  <c r="BG570"/>
  <c r="BF570"/>
  <c r="T570"/>
  <c r="R570"/>
  <c r="P570"/>
  <c r="BK570"/>
  <c r="J570"/>
  <c r="BE570"/>
  <c r="BI564"/>
  <c r="BH564"/>
  <c r="BG564"/>
  <c r="BF564"/>
  <c r="T564"/>
  <c r="T563"/>
  <c r="R564"/>
  <c r="R563"/>
  <c r="P564"/>
  <c r="P563"/>
  <c r="BK564"/>
  <c r="BK563"/>
  <c r="J563"/>
  <c r="J564"/>
  <c r="BE564"/>
  <c r="J68"/>
  <c r="BI558"/>
  <c r="BH558"/>
  <c r="BG558"/>
  <c r="BF558"/>
  <c r="T558"/>
  <c r="T557"/>
  <c r="R558"/>
  <c r="R557"/>
  <c r="P558"/>
  <c r="P557"/>
  <c r="BK558"/>
  <c r="BK557"/>
  <c r="J557"/>
  <c r="J558"/>
  <c r="BE558"/>
  <c r="J67"/>
  <c r="BI553"/>
  <c r="BH553"/>
  <c r="BG553"/>
  <c r="BF553"/>
  <c r="T553"/>
  <c r="R553"/>
  <c r="P553"/>
  <c r="BK553"/>
  <c r="J553"/>
  <c r="BE553"/>
  <c r="BI550"/>
  <c r="BH550"/>
  <c r="BG550"/>
  <c r="BF550"/>
  <c r="T550"/>
  <c r="R550"/>
  <c r="P550"/>
  <c r="BK550"/>
  <c r="J550"/>
  <c r="BE550"/>
  <c r="BI546"/>
  <c r="BH546"/>
  <c r="BG546"/>
  <c r="BF546"/>
  <c r="T546"/>
  <c r="T545"/>
  <c r="R546"/>
  <c r="R545"/>
  <c r="P546"/>
  <c r="P545"/>
  <c r="BK546"/>
  <c r="BK545"/>
  <c r="J545"/>
  <c r="J546"/>
  <c r="BE546"/>
  <c r="J66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29"/>
  <c r="BH529"/>
  <c r="BG529"/>
  <c r="BF529"/>
  <c r="T529"/>
  <c r="R529"/>
  <c r="P529"/>
  <c r="BK529"/>
  <c r="J529"/>
  <c r="BE529"/>
  <c r="BI525"/>
  <c r="BH525"/>
  <c r="BG525"/>
  <c r="BF525"/>
  <c r="T525"/>
  <c r="R525"/>
  <c r="P525"/>
  <c r="BK525"/>
  <c r="J525"/>
  <c r="BE525"/>
  <c r="BI521"/>
  <c r="BH521"/>
  <c r="BG521"/>
  <c r="BF521"/>
  <c r="T521"/>
  <c r="R521"/>
  <c r="P521"/>
  <c r="BK521"/>
  <c r="J521"/>
  <c r="BE521"/>
  <c r="BI517"/>
  <c r="BH517"/>
  <c r="BG517"/>
  <c r="BF517"/>
  <c r="T517"/>
  <c r="R517"/>
  <c r="P517"/>
  <c r="BK517"/>
  <c r="J517"/>
  <c r="BE517"/>
  <c r="BI514"/>
  <c r="BH514"/>
  <c r="BG514"/>
  <c r="BF514"/>
  <c r="T514"/>
  <c r="R514"/>
  <c r="P514"/>
  <c r="BK514"/>
  <c r="J514"/>
  <c r="BE514"/>
  <c r="BI510"/>
  <c r="BH510"/>
  <c r="BG510"/>
  <c r="BF510"/>
  <c r="T510"/>
  <c r="R510"/>
  <c r="P510"/>
  <c r="BK510"/>
  <c r="J510"/>
  <c r="BE510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498"/>
  <c r="BH498"/>
  <c r="BG498"/>
  <c r="BF498"/>
  <c r="T498"/>
  <c r="R498"/>
  <c r="P498"/>
  <c r="BK498"/>
  <c r="J498"/>
  <c r="BE498"/>
  <c r="BI494"/>
  <c r="BH494"/>
  <c r="BG494"/>
  <c r="BF494"/>
  <c r="T494"/>
  <c r="R494"/>
  <c r="P494"/>
  <c r="BK494"/>
  <c r="J494"/>
  <c r="BE494"/>
  <c r="BI490"/>
  <c r="BH490"/>
  <c r="BG490"/>
  <c r="BF490"/>
  <c r="T490"/>
  <c r="R490"/>
  <c r="P490"/>
  <c r="BK490"/>
  <c r="J490"/>
  <c r="BE490"/>
  <c r="BI486"/>
  <c r="BH486"/>
  <c r="BG486"/>
  <c r="BF486"/>
  <c r="T486"/>
  <c r="T485"/>
  <c r="R486"/>
  <c r="R485"/>
  <c r="P486"/>
  <c r="P485"/>
  <c r="BK486"/>
  <c r="BK485"/>
  <c r="J485"/>
  <c r="J486"/>
  <c r="BE486"/>
  <c r="J65"/>
  <c r="BI482"/>
  <c r="BH482"/>
  <c r="BG482"/>
  <c r="BF482"/>
  <c r="T482"/>
  <c r="R482"/>
  <c r="P482"/>
  <c r="BK482"/>
  <c r="J482"/>
  <c r="BE482"/>
  <c r="BI477"/>
  <c r="BH477"/>
  <c r="BG477"/>
  <c r="BF477"/>
  <c r="T477"/>
  <c r="R477"/>
  <c r="P477"/>
  <c r="BK477"/>
  <c r="J477"/>
  <c r="BE477"/>
  <c r="BI471"/>
  <c r="BH471"/>
  <c r="BG471"/>
  <c r="BF471"/>
  <c r="T471"/>
  <c r="R471"/>
  <c r="P471"/>
  <c r="BK471"/>
  <c r="J471"/>
  <c r="BE471"/>
  <c r="BI465"/>
  <c r="BH465"/>
  <c r="BG465"/>
  <c r="BF465"/>
  <c r="T465"/>
  <c r="R465"/>
  <c r="P465"/>
  <c r="BK465"/>
  <c r="J465"/>
  <c r="BE465"/>
  <c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25"/>
  <c r="BH425"/>
  <c r="BG425"/>
  <c r="BF425"/>
  <c r="T425"/>
  <c r="R425"/>
  <c r="P425"/>
  <c r="BK425"/>
  <c r="J425"/>
  <c r="BE425"/>
  <c r="BI419"/>
  <c r="BH419"/>
  <c r="BG419"/>
  <c r="BF419"/>
  <c r="T419"/>
  <c r="R419"/>
  <c r="P419"/>
  <c r="BK419"/>
  <c r="J419"/>
  <c r="BE419"/>
  <c r="BI412"/>
  <c r="BH412"/>
  <c r="BG412"/>
  <c r="BF412"/>
  <c r="T412"/>
  <c r="R412"/>
  <c r="P412"/>
  <c r="BK412"/>
  <c r="J412"/>
  <c r="BE412"/>
  <c r="BI408"/>
  <c r="BH408"/>
  <c r="BG408"/>
  <c r="BF408"/>
  <c r="T408"/>
  <c r="T407"/>
  <c r="R408"/>
  <c r="R407"/>
  <c r="P408"/>
  <c r="P407"/>
  <c r="BK408"/>
  <c r="BK407"/>
  <c r="J407"/>
  <c r="J408"/>
  <c r="BE408"/>
  <c r="J64"/>
  <c r="BI401"/>
  <c r="BH401"/>
  <c r="BG401"/>
  <c r="BF401"/>
  <c r="T401"/>
  <c r="R401"/>
  <c r="P401"/>
  <c r="BK401"/>
  <c r="J401"/>
  <c r="BE401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3"/>
  <c r="BH383"/>
  <c r="BG383"/>
  <c r="BF383"/>
  <c r="T383"/>
  <c r="R383"/>
  <c r="P383"/>
  <c r="BK383"/>
  <c r="J383"/>
  <c r="BE383"/>
  <c r="BI377"/>
  <c r="BH377"/>
  <c r="BG377"/>
  <c r="BF377"/>
  <c r="T377"/>
  <c r="R377"/>
  <c r="P377"/>
  <c r="BK377"/>
  <c r="J377"/>
  <c r="BE377"/>
  <c r="BI373"/>
  <c r="BH373"/>
  <c r="BG373"/>
  <c r="BF373"/>
  <c r="T373"/>
  <c r="R373"/>
  <c r="P373"/>
  <c r="BK373"/>
  <c r="J373"/>
  <c r="BE373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2"/>
  <c r="BH362"/>
  <c r="BG362"/>
  <c r="BF362"/>
  <c r="T362"/>
  <c r="T361"/>
  <c r="R362"/>
  <c r="R361"/>
  <c r="P362"/>
  <c r="P361"/>
  <c r="BK362"/>
  <c r="BK361"/>
  <c r="J361"/>
  <c r="J362"/>
  <c r="BE362"/>
  <c r="J63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/>
  <c r="BI337"/>
  <c r="BH337"/>
  <c r="BG337"/>
  <c r="BF337"/>
  <c r="T337"/>
  <c r="T336"/>
  <c r="R337"/>
  <c r="R336"/>
  <c r="P337"/>
  <c r="P336"/>
  <c r="BK337"/>
  <c r="BK336"/>
  <c r="J336"/>
  <c r="J337"/>
  <c r="BE337"/>
  <c r="J62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298"/>
  <c r="BH298"/>
  <c r="BG298"/>
  <c r="BF298"/>
  <c r="T298"/>
  <c r="R298"/>
  <c r="P298"/>
  <c r="BK298"/>
  <c r="J298"/>
  <c r="BE298"/>
  <c r="BI294"/>
  <c r="BH294"/>
  <c r="BG294"/>
  <c r="BF294"/>
  <c r="T294"/>
  <c r="R294"/>
  <c r="P294"/>
  <c r="BK294"/>
  <c r="J294"/>
  <c r="BE294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47"/>
  <c r="BH247"/>
  <c r="BG247"/>
  <c r="BF247"/>
  <c r="T247"/>
  <c r="R247"/>
  <c r="P247"/>
  <c r="BK247"/>
  <c r="J247"/>
  <c r="BE247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0"/>
  <c r="BH230"/>
  <c r="BG230"/>
  <c r="BF230"/>
  <c r="T230"/>
  <c r="R230"/>
  <c r="P230"/>
  <c r="BK230"/>
  <c r="J230"/>
  <c r="BE230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F37"/>
  <c i="1" r="BD61"/>
  <c i="8" r="BH100"/>
  <c r="F36"/>
  <c i="1" r="BC61"/>
  <c i="8" r="BG100"/>
  <c r="F35"/>
  <c i="1" r="BB61"/>
  <c i="8" r="BF100"/>
  <c r="J34"/>
  <c i="1" r="AW61"/>
  <c i="8" r="F34"/>
  <c i="1" r="BA61"/>
  <c i="8" r="T100"/>
  <c r="T99"/>
  <c r="T98"/>
  <c r="T97"/>
  <c r="R100"/>
  <c r="R99"/>
  <c r="R98"/>
  <c r="R97"/>
  <c r="P100"/>
  <c r="P99"/>
  <c r="P98"/>
  <c r="P97"/>
  <c i="1" r="AU61"/>
  <c i="8" r="BK100"/>
  <c r="BK99"/>
  <c r="J99"/>
  <c r="BK98"/>
  <c r="J98"/>
  <c r="BK97"/>
  <c r="J97"/>
  <c r="J59"/>
  <c r="J30"/>
  <c i="1" r="AG61"/>
  <c i="8" r="J100"/>
  <c r="BE100"/>
  <c r="J33"/>
  <c i="1" r="AV61"/>
  <c i="8" r="F33"/>
  <c i="1" r="AZ61"/>
  <c i="8" r="J61"/>
  <c r="J60"/>
  <c r="J93"/>
  <c r="F93"/>
  <c r="F91"/>
  <c r="E89"/>
  <c r="J54"/>
  <c r="F54"/>
  <c r="F52"/>
  <c r="E50"/>
  <c r="J39"/>
  <c r="J24"/>
  <c r="E24"/>
  <c r="J94"/>
  <c r="J55"/>
  <c r="J23"/>
  <c r="J18"/>
  <c r="E18"/>
  <c r="F94"/>
  <c r="F55"/>
  <c r="J17"/>
  <c r="J12"/>
  <c r="J91"/>
  <c r="J52"/>
  <c r="E7"/>
  <c r="E87"/>
  <c r="E48"/>
  <c i="7" r="J37"/>
  <c r="J36"/>
  <c i="1" r="AY60"/>
  <c i="7" r="J35"/>
  <c i="1" r="AX60"/>
  <c i="7" r="BI932"/>
  <c r="BH932"/>
  <c r="BG932"/>
  <c r="BF932"/>
  <c r="T932"/>
  <c r="T931"/>
  <c r="R932"/>
  <c r="R931"/>
  <c r="P932"/>
  <c r="P931"/>
  <c r="BK932"/>
  <c r="BK931"/>
  <c r="J931"/>
  <c r="J932"/>
  <c r="BE932"/>
  <c r="J78"/>
  <c r="BI926"/>
  <c r="BH926"/>
  <c r="BG926"/>
  <c r="BF926"/>
  <c r="T926"/>
  <c r="R926"/>
  <c r="P926"/>
  <c r="BK926"/>
  <c r="J926"/>
  <c r="BE926"/>
  <c r="BI921"/>
  <c r="BH921"/>
  <c r="BG921"/>
  <c r="BF921"/>
  <c r="T921"/>
  <c r="R921"/>
  <c r="P921"/>
  <c r="BK921"/>
  <c r="J921"/>
  <c r="BE921"/>
  <c r="BI916"/>
  <c r="BH916"/>
  <c r="BG916"/>
  <c r="BF916"/>
  <c r="T916"/>
  <c r="R916"/>
  <c r="P916"/>
  <c r="BK916"/>
  <c r="J916"/>
  <c r="BE916"/>
  <c r="BI909"/>
  <c r="BH909"/>
  <c r="BG909"/>
  <c r="BF909"/>
  <c r="T909"/>
  <c r="R909"/>
  <c r="P909"/>
  <c r="BK909"/>
  <c r="J909"/>
  <c r="BE909"/>
  <c r="BI899"/>
  <c r="BH899"/>
  <c r="BG899"/>
  <c r="BF899"/>
  <c r="T899"/>
  <c r="R899"/>
  <c r="P899"/>
  <c r="BK899"/>
  <c r="J899"/>
  <c r="BE899"/>
  <c r="BI894"/>
  <c r="BH894"/>
  <c r="BG894"/>
  <c r="BF894"/>
  <c r="T894"/>
  <c r="R894"/>
  <c r="P894"/>
  <c r="BK894"/>
  <c r="J894"/>
  <c r="BE894"/>
  <c r="BI884"/>
  <c r="BH884"/>
  <c r="BG884"/>
  <c r="BF884"/>
  <c r="T884"/>
  <c r="R884"/>
  <c r="P884"/>
  <c r="BK884"/>
  <c r="J884"/>
  <c r="BE884"/>
  <c r="BI878"/>
  <c r="BH878"/>
  <c r="BG878"/>
  <c r="BF878"/>
  <c r="T878"/>
  <c r="T877"/>
  <c r="T876"/>
  <c r="R878"/>
  <c r="R877"/>
  <c r="R876"/>
  <c r="P878"/>
  <c r="P877"/>
  <c r="P876"/>
  <c r="BK878"/>
  <c r="BK877"/>
  <c r="J877"/>
  <c r="BK876"/>
  <c r="J876"/>
  <c r="J878"/>
  <c r="BE878"/>
  <c r="J77"/>
  <c r="J76"/>
  <c r="BI873"/>
  <c r="BH873"/>
  <c r="BG873"/>
  <c r="BF873"/>
  <c r="T873"/>
  <c r="T872"/>
  <c r="R873"/>
  <c r="R872"/>
  <c r="P873"/>
  <c r="P872"/>
  <c r="BK873"/>
  <c r="BK872"/>
  <c r="J872"/>
  <c r="J873"/>
  <c r="BE873"/>
  <c r="J75"/>
  <c r="BI869"/>
  <c r="BH869"/>
  <c r="BG869"/>
  <c r="BF869"/>
  <c r="T869"/>
  <c r="R869"/>
  <c r="P869"/>
  <c r="BK869"/>
  <c r="J869"/>
  <c r="BE869"/>
  <c r="BI866"/>
  <c r="BH866"/>
  <c r="BG866"/>
  <c r="BF866"/>
  <c r="T866"/>
  <c r="T865"/>
  <c r="T864"/>
  <c r="R866"/>
  <c r="R865"/>
  <c r="R864"/>
  <c r="P866"/>
  <c r="P865"/>
  <c r="P864"/>
  <c r="BK866"/>
  <c r="BK865"/>
  <c r="J865"/>
  <c r="BK864"/>
  <c r="J864"/>
  <c r="J866"/>
  <c r="BE866"/>
  <c r="J74"/>
  <c r="J73"/>
  <c r="BI862"/>
  <c r="BH862"/>
  <c r="BG862"/>
  <c r="BF862"/>
  <c r="T862"/>
  <c r="R862"/>
  <c r="P862"/>
  <c r="BK862"/>
  <c r="J862"/>
  <c r="BE862"/>
  <c r="BI859"/>
  <c r="BH859"/>
  <c r="BG859"/>
  <c r="BF859"/>
  <c r="T859"/>
  <c r="R859"/>
  <c r="P859"/>
  <c r="BK859"/>
  <c r="J859"/>
  <c r="BE859"/>
  <c r="BI851"/>
  <c r="BH851"/>
  <c r="BG851"/>
  <c r="BF851"/>
  <c r="T851"/>
  <c r="R851"/>
  <c r="P851"/>
  <c r="BK851"/>
  <c r="J851"/>
  <c r="BE851"/>
  <c r="BI848"/>
  <c r="BH848"/>
  <c r="BG848"/>
  <c r="BF848"/>
  <c r="T848"/>
  <c r="R848"/>
  <c r="P848"/>
  <c r="BK848"/>
  <c r="J848"/>
  <c r="BE848"/>
  <c r="BI844"/>
  <c r="BH844"/>
  <c r="BG844"/>
  <c r="BF844"/>
  <c r="T844"/>
  <c r="R844"/>
  <c r="P844"/>
  <c r="BK844"/>
  <c r="J844"/>
  <c r="BE844"/>
  <c r="BI840"/>
  <c r="BH840"/>
  <c r="BG840"/>
  <c r="BF840"/>
  <c r="T840"/>
  <c r="R840"/>
  <c r="P840"/>
  <c r="BK840"/>
  <c r="J840"/>
  <c r="BE840"/>
  <c r="BI835"/>
  <c r="BH835"/>
  <c r="BG835"/>
  <c r="BF835"/>
  <c r="T835"/>
  <c r="R835"/>
  <c r="P835"/>
  <c r="BK835"/>
  <c r="J835"/>
  <c r="BE835"/>
  <c r="BI831"/>
  <c r="BH831"/>
  <c r="BG831"/>
  <c r="BF831"/>
  <c r="T831"/>
  <c r="R831"/>
  <c r="P831"/>
  <c r="BK831"/>
  <c r="J831"/>
  <c r="BE831"/>
  <c r="BI823"/>
  <c r="BH823"/>
  <c r="BG823"/>
  <c r="BF823"/>
  <c r="T823"/>
  <c r="T822"/>
  <c r="T821"/>
  <c r="R823"/>
  <c r="R822"/>
  <c r="R821"/>
  <c r="P823"/>
  <c r="P822"/>
  <c r="P821"/>
  <c r="BK823"/>
  <c r="BK822"/>
  <c r="J822"/>
  <c r="BK821"/>
  <c r="J821"/>
  <c r="J823"/>
  <c r="BE823"/>
  <c r="J72"/>
  <c r="J71"/>
  <c r="BI819"/>
  <c r="BH819"/>
  <c r="BG819"/>
  <c r="BF819"/>
  <c r="T819"/>
  <c r="T818"/>
  <c r="R819"/>
  <c r="R818"/>
  <c r="P819"/>
  <c r="P818"/>
  <c r="BK819"/>
  <c r="BK818"/>
  <c r="J818"/>
  <c r="J819"/>
  <c r="BE819"/>
  <c r="J70"/>
  <c r="BI807"/>
  <c r="BH807"/>
  <c r="BG807"/>
  <c r="BF807"/>
  <c r="T807"/>
  <c r="R807"/>
  <c r="P807"/>
  <c r="BK807"/>
  <c r="J807"/>
  <c r="BE807"/>
  <c r="BI801"/>
  <c r="BH801"/>
  <c r="BG801"/>
  <c r="BF801"/>
  <c r="T801"/>
  <c r="R801"/>
  <c r="P801"/>
  <c r="BK801"/>
  <c r="J801"/>
  <c r="BE801"/>
  <c r="BI797"/>
  <c r="BH797"/>
  <c r="BG797"/>
  <c r="BF797"/>
  <c r="T797"/>
  <c r="R797"/>
  <c r="P797"/>
  <c r="BK797"/>
  <c r="J797"/>
  <c r="BE797"/>
  <c r="BI780"/>
  <c r="BH780"/>
  <c r="BG780"/>
  <c r="BF780"/>
  <c r="T780"/>
  <c r="R780"/>
  <c r="P780"/>
  <c r="BK780"/>
  <c r="J780"/>
  <c r="BE780"/>
  <c r="BI770"/>
  <c r="BH770"/>
  <c r="BG770"/>
  <c r="BF770"/>
  <c r="T770"/>
  <c r="R770"/>
  <c r="P770"/>
  <c r="BK770"/>
  <c r="J770"/>
  <c r="BE770"/>
  <c r="BI760"/>
  <c r="BH760"/>
  <c r="BG760"/>
  <c r="BF760"/>
  <c r="T760"/>
  <c r="R760"/>
  <c r="P760"/>
  <c r="BK760"/>
  <c r="J760"/>
  <c r="BE760"/>
  <c r="BI753"/>
  <c r="BH753"/>
  <c r="BG753"/>
  <c r="BF753"/>
  <c r="T753"/>
  <c r="T752"/>
  <c r="R753"/>
  <c r="R752"/>
  <c r="P753"/>
  <c r="P752"/>
  <c r="BK753"/>
  <c r="BK752"/>
  <c r="J752"/>
  <c r="J753"/>
  <c r="BE753"/>
  <c r="J69"/>
  <c r="BI749"/>
  <c r="BH749"/>
  <c r="BG749"/>
  <c r="BF749"/>
  <c r="T749"/>
  <c r="R749"/>
  <c r="P749"/>
  <c r="BK749"/>
  <c r="J749"/>
  <c r="BE749"/>
  <c r="BI745"/>
  <c r="BH745"/>
  <c r="BG745"/>
  <c r="BF745"/>
  <c r="T745"/>
  <c r="R745"/>
  <c r="P745"/>
  <c r="BK745"/>
  <c r="J745"/>
  <c r="BE745"/>
  <c r="BI741"/>
  <c r="BH741"/>
  <c r="BG741"/>
  <c r="BF741"/>
  <c r="T741"/>
  <c r="R741"/>
  <c r="P741"/>
  <c r="BK741"/>
  <c r="J741"/>
  <c r="BE741"/>
  <c r="BI737"/>
  <c r="BH737"/>
  <c r="BG737"/>
  <c r="BF737"/>
  <c r="T737"/>
  <c r="R737"/>
  <c r="P737"/>
  <c r="BK737"/>
  <c r="J737"/>
  <c r="BE737"/>
  <c r="BI733"/>
  <c r="BH733"/>
  <c r="BG733"/>
  <c r="BF733"/>
  <c r="T733"/>
  <c r="R733"/>
  <c r="P733"/>
  <c r="BK733"/>
  <c r="J733"/>
  <c r="BE733"/>
  <c r="BI730"/>
  <c r="BH730"/>
  <c r="BG730"/>
  <c r="BF730"/>
  <c r="T730"/>
  <c r="R730"/>
  <c r="P730"/>
  <c r="BK730"/>
  <c r="J730"/>
  <c r="BE730"/>
  <c r="BI724"/>
  <c r="BH724"/>
  <c r="BG724"/>
  <c r="BF724"/>
  <c r="T724"/>
  <c r="R724"/>
  <c r="P724"/>
  <c r="BK724"/>
  <c r="J724"/>
  <c r="BE724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10"/>
  <c r="BH710"/>
  <c r="BG710"/>
  <c r="BF710"/>
  <c r="T710"/>
  <c r="R710"/>
  <c r="P710"/>
  <c r="BK710"/>
  <c r="J710"/>
  <c r="BE710"/>
  <c r="BI707"/>
  <c r="BH707"/>
  <c r="BG707"/>
  <c r="BF707"/>
  <c r="T707"/>
  <c r="R707"/>
  <c r="P707"/>
  <c r="BK707"/>
  <c r="J707"/>
  <c r="BE707"/>
  <c r="BI704"/>
  <c r="BH704"/>
  <c r="BG704"/>
  <c r="BF704"/>
  <c r="T704"/>
  <c r="R704"/>
  <c r="P704"/>
  <c r="BK704"/>
  <c r="J704"/>
  <c r="BE704"/>
  <c r="BI701"/>
  <c r="BH701"/>
  <c r="BG701"/>
  <c r="BF701"/>
  <c r="T701"/>
  <c r="R701"/>
  <c r="P701"/>
  <c r="BK701"/>
  <c r="J701"/>
  <c r="BE701"/>
  <c r="BI698"/>
  <c r="BH698"/>
  <c r="BG698"/>
  <c r="BF698"/>
  <c r="T698"/>
  <c r="R698"/>
  <c r="P698"/>
  <c r="BK698"/>
  <c r="J698"/>
  <c r="BE698"/>
  <c r="BI695"/>
  <c r="BH695"/>
  <c r="BG695"/>
  <c r="BF695"/>
  <c r="T695"/>
  <c r="R695"/>
  <c r="P695"/>
  <c r="BK695"/>
  <c r="J695"/>
  <c r="BE695"/>
  <c r="BI691"/>
  <c r="BH691"/>
  <c r="BG691"/>
  <c r="BF691"/>
  <c r="T691"/>
  <c r="R691"/>
  <c r="P691"/>
  <c r="BK691"/>
  <c r="J691"/>
  <c r="BE691"/>
  <c r="BI687"/>
  <c r="BH687"/>
  <c r="BG687"/>
  <c r="BF687"/>
  <c r="T687"/>
  <c r="R687"/>
  <c r="P687"/>
  <c r="BK687"/>
  <c r="J687"/>
  <c r="BE687"/>
  <c r="BI683"/>
  <c r="BH683"/>
  <c r="BG683"/>
  <c r="BF683"/>
  <c r="T683"/>
  <c r="R683"/>
  <c r="P683"/>
  <c r="BK683"/>
  <c r="J683"/>
  <c r="BE683"/>
  <c r="BI677"/>
  <c r="BH677"/>
  <c r="BG677"/>
  <c r="BF677"/>
  <c r="T677"/>
  <c r="R677"/>
  <c r="P677"/>
  <c r="BK677"/>
  <c r="J677"/>
  <c r="BE677"/>
  <c r="BI673"/>
  <c r="BH673"/>
  <c r="BG673"/>
  <c r="BF673"/>
  <c r="T673"/>
  <c r="R673"/>
  <c r="P673"/>
  <c r="BK673"/>
  <c r="J673"/>
  <c r="BE673"/>
  <c r="BI667"/>
  <c r="BH667"/>
  <c r="BG667"/>
  <c r="BF667"/>
  <c r="T667"/>
  <c r="R667"/>
  <c r="P667"/>
  <c r="BK667"/>
  <c r="J667"/>
  <c r="BE667"/>
  <c r="BI662"/>
  <c r="BH662"/>
  <c r="BG662"/>
  <c r="BF662"/>
  <c r="T662"/>
  <c r="R662"/>
  <c r="P662"/>
  <c r="BK662"/>
  <c r="J662"/>
  <c r="BE662"/>
  <c r="BI657"/>
  <c r="BH657"/>
  <c r="BG657"/>
  <c r="BF657"/>
  <c r="T657"/>
  <c r="R657"/>
  <c r="P657"/>
  <c r="BK657"/>
  <c r="J657"/>
  <c r="BE657"/>
  <c r="BI654"/>
  <c r="BH654"/>
  <c r="BG654"/>
  <c r="BF654"/>
  <c r="T654"/>
  <c r="R654"/>
  <c r="P654"/>
  <c r="BK654"/>
  <c r="J654"/>
  <c r="BE654"/>
  <c r="BI651"/>
  <c r="BH651"/>
  <c r="BG651"/>
  <c r="BF651"/>
  <c r="T651"/>
  <c r="R651"/>
  <c r="P651"/>
  <c r="BK651"/>
  <c r="J651"/>
  <c r="BE651"/>
  <c r="BI646"/>
  <c r="BH646"/>
  <c r="BG646"/>
  <c r="BF646"/>
  <c r="T646"/>
  <c r="R646"/>
  <c r="P646"/>
  <c r="BK646"/>
  <c r="J646"/>
  <c r="BE646"/>
  <c r="BI642"/>
  <c r="BH642"/>
  <c r="BG642"/>
  <c r="BF642"/>
  <c r="T642"/>
  <c r="R642"/>
  <c r="P642"/>
  <c r="BK642"/>
  <c r="J642"/>
  <c r="BE642"/>
  <c r="BI636"/>
  <c r="BH636"/>
  <c r="BG636"/>
  <c r="BF636"/>
  <c r="T636"/>
  <c r="R636"/>
  <c r="P636"/>
  <c r="BK636"/>
  <c r="J636"/>
  <c r="BE636"/>
  <c r="BI632"/>
  <c r="BH632"/>
  <c r="BG632"/>
  <c r="BF632"/>
  <c r="T632"/>
  <c r="R632"/>
  <c r="P632"/>
  <c r="BK632"/>
  <c r="J632"/>
  <c r="BE632"/>
  <c r="BI628"/>
  <c r="BH628"/>
  <c r="BG628"/>
  <c r="BF628"/>
  <c r="T628"/>
  <c r="R628"/>
  <c r="P628"/>
  <c r="BK628"/>
  <c r="J628"/>
  <c r="BE628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R614"/>
  <c r="P614"/>
  <c r="BK614"/>
  <c r="J614"/>
  <c r="BE614"/>
  <c r="BI611"/>
  <c r="BH611"/>
  <c r="BG611"/>
  <c r="BF611"/>
  <c r="T611"/>
  <c r="R611"/>
  <c r="P611"/>
  <c r="BK611"/>
  <c r="J611"/>
  <c r="BE611"/>
  <c r="BI608"/>
  <c r="BH608"/>
  <c r="BG608"/>
  <c r="BF608"/>
  <c r="T608"/>
  <c r="R608"/>
  <c r="P608"/>
  <c r="BK608"/>
  <c r="J608"/>
  <c r="BE608"/>
  <c r="BI601"/>
  <c r="BH601"/>
  <c r="BG601"/>
  <c r="BF601"/>
  <c r="T601"/>
  <c r="R601"/>
  <c r="P601"/>
  <c r="BK601"/>
  <c r="J601"/>
  <c r="BE601"/>
  <c r="BI596"/>
  <c r="BH596"/>
  <c r="BG596"/>
  <c r="BF596"/>
  <c r="T596"/>
  <c r="R596"/>
  <c r="P596"/>
  <c r="BK596"/>
  <c r="J596"/>
  <c r="BE596"/>
  <c r="BI593"/>
  <c r="BH593"/>
  <c r="BG593"/>
  <c r="BF593"/>
  <c r="T593"/>
  <c r="R593"/>
  <c r="P593"/>
  <c r="BK593"/>
  <c r="J593"/>
  <c r="BE593"/>
  <c r="BI587"/>
  <c r="BH587"/>
  <c r="BG587"/>
  <c r="BF587"/>
  <c r="T587"/>
  <c r="T586"/>
  <c r="R587"/>
  <c r="R586"/>
  <c r="P587"/>
  <c r="P586"/>
  <c r="BK587"/>
  <c r="BK586"/>
  <c r="J586"/>
  <c r="J587"/>
  <c r="BE587"/>
  <c r="J68"/>
  <c r="BI578"/>
  <c r="BH578"/>
  <c r="BG578"/>
  <c r="BF578"/>
  <c r="T578"/>
  <c r="T577"/>
  <c r="R578"/>
  <c r="R577"/>
  <c r="P578"/>
  <c r="P577"/>
  <c r="BK578"/>
  <c r="BK577"/>
  <c r="J577"/>
  <c r="J578"/>
  <c r="BE578"/>
  <c r="J67"/>
  <c r="BI573"/>
  <c r="BH573"/>
  <c r="BG573"/>
  <c r="BF573"/>
  <c r="T573"/>
  <c r="R573"/>
  <c r="P573"/>
  <c r="BK573"/>
  <c r="J573"/>
  <c r="BE573"/>
  <c r="BI570"/>
  <c r="BH570"/>
  <c r="BG570"/>
  <c r="BF570"/>
  <c r="T570"/>
  <c r="R570"/>
  <c r="P570"/>
  <c r="BK570"/>
  <c r="J570"/>
  <c r="BE570"/>
  <c r="BI566"/>
  <c r="BH566"/>
  <c r="BG566"/>
  <c r="BF566"/>
  <c r="T566"/>
  <c r="T565"/>
  <c r="R566"/>
  <c r="R565"/>
  <c r="P566"/>
  <c r="P565"/>
  <c r="BK566"/>
  <c r="BK565"/>
  <c r="J565"/>
  <c r="J566"/>
  <c r="BE566"/>
  <c r="J66"/>
  <c r="BI561"/>
  <c r="BH561"/>
  <c r="BG561"/>
  <c r="BF561"/>
  <c r="T561"/>
  <c r="R561"/>
  <c r="P561"/>
  <c r="BK561"/>
  <c r="J561"/>
  <c r="BE561"/>
  <c r="BI557"/>
  <c r="BH557"/>
  <c r="BG557"/>
  <c r="BF557"/>
  <c r="T557"/>
  <c r="R557"/>
  <c r="P557"/>
  <c r="BK557"/>
  <c r="J557"/>
  <c r="BE557"/>
  <c r="BI553"/>
  <c r="BH553"/>
  <c r="BG553"/>
  <c r="BF553"/>
  <c r="T553"/>
  <c r="R553"/>
  <c r="P553"/>
  <c r="BK553"/>
  <c r="J553"/>
  <c r="BE553"/>
  <c r="BI549"/>
  <c r="BH549"/>
  <c r="BG549"/>
  <c r="BF549"/>
  <c r="T549"/>
  <c r="R549"/>
  <c r="P549"/>
  <c r="BK549"/>
  <c r="J549"/>
  <c r="BE549"/>
  <c r="BI545"/>
  <c r="BH545"/>
  <c r="BG545"/>
  <c r="BF545"/>
  <c r="T545"/>
  <c r="R545"/>
  <c r="P545"/>
  <c r="BK545"/>
  <c r="J545"/>
  <c r="BE545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4"/>
  <c r="BH534"/>
  <c r="BG534"/>
  <c r="BF534"/>
  <c r="T534"/>
  <c r="R534"/>
  <c r="P534"/>
  <c r="BK534"/>
  <c r="J534"/>
  <c r="BE534"/>
  <c r="BI530"/>
  <c r="BH530"/>
  <c r="BG530"/>
  <c r="BF530"/>
  <c r="T530"/>
  <c r="R530"/>
  <c r="P530"/>
  <c r="BK530"/>
  <c r="J530"/>
  <c r="BE530"/>
  <c r="BI526"/>
  <c r="BH526"/>
  <c r="BG526"/>
  <c r="BF526"/>
  <c r="T526"/>
  <c r="R526"/>
  <c r="P526"/>
  <c r="BK526"/>
  <c r="J526"/>
  <c r="BE526"/>
  <c r="BI522"/>
  <c r="BH522"/>
  <c r="BG522"/>
  <c r="BF522"/>
  <c r="T522"/>
  <c r="R522"/>
  <c r="P522"/>
  <c r="BK522"/>
  <c r="J522"/>
  <c r="BE522"/>
  <c r="BI518"/>
  <c r="BH518"/>
  <c r="BG518"/>
  <c r="BF518"/>
  <c r="T518"/>
  <c r="R518"/>
  <c r="P518"/>
  <c r="BK518"/>
  <c r="J518"/>
  <c r="BE518"/>
  <c r="BI514"/>
  <c r="BH514"/>
  <c r="BG514"/>
  <c r="BF514"/>
  <c r="T514"/>
  <c r="R514"/>
  <c r="P514"/>
  <c r="BK514"/>
  <c r="J514"/>
  <c r="BE514"/>
  <c r="BI510"/>
  <c r="BH510"/>
  <c r="BG510"/>
  <c r="BF510"/>
  <c r="T510"/>
  <c r="R510"/>
  <c r="P510"/>
  <c r="BK510"/>
  <c r="J510"/>
  <c r="BE510"/>
  <c r="BI506"/>
  <c r="BH506"/>
  <c r="BG506"/>
  <c r="BF506"/>
  <c r="T506"/>
  <c r="T505"/>
  <c r="R506"/>
  <c r="R505"/>
  <c r="P506"/>
  <c r="P505"/>
  <c r="BK506"/>
  <c r="BK505"/>
  <c r="J505"/>
  <c r="J506"/>
  <c r="BE506"/>
  <c r="J65"/>
  <c r="BI502"/>
  <c r="BH502"/>
  <c r="BG502"/>
  <c r="BF502"/>
  <c r="T502"/>
  <c r="R502"/>
  <c r="P502"/>
  <c r="BK502"/>
  <c r="J502"/>
  <c r="BE502"/>
  <c r="BI495"/>
  <c r="BH495"/>
  <c r="BG495"/>
  <c r="BF495"/>
  <c r="T495"/>
  <c r="R495"/>
  <c r="P495"/>
  <c r="BK495"/>
  <c r="J495"/>
  <c r="BE495"/>
  <c r="BI489"/>
  <c r="BH489"/>
  <c r="BG489"/>
  <c r="BF489"/>
  <c r="T489"/>
  <c r="R489"/>
  <c r="P489"/>
  <c r="BK489"/>
  <c r="J489"/>
  <c r="BE489"/>
  <c r="BI485"/>
  <c r="BH485"/>
  <c r="BG485"/>
  <c r="BF485"/>
  <c r="T485"/>
  <c r="R485"/>
  <c r="P485"/>
  <c r="BK485"/>
  <c r="J485"/>
  <c r="BE485"/>
  <c r="BI481"/>
  <c r="BH481"/>
  <c r="BG481"/>
  <c r="BF481"/>
  <c r="T481"/>
  <c r="R481"/>
  <c r="P481"/>
  <c r="BK481"/>
  <c r="J481"/>
  <c r="BE481"/>
  <c r="BI478"/>
  <c r="BH478"/>
  <c r="BG478"/>
  <c r="BF478"/>
  <c r="T478"/>
  <c r="R478"/>
  <c r="P478"/>
  <c r="BK478"/>
  <c r="J478"/>
  <c r="BE478"/>
  <c r="BI474"/>
  <c r="BH474"/>
  <c r="BG474"/>
  <c r="BF474"/>
  <c r="T474"/>
  <c r="R474"/>
  <c r="P474"/>
  <c r="BK474"/>
  <c r="J474"/>
  <c r="BE474"/>
  <c r="BI470"/>
  <c r="BH470"/>
  <c r="BG470"/>
  <c r="BF470"/>
  <c r="T470"/>
  <c r="R470"/>
  <c r="P470"/>
  <c r="BK470"/>
  <c r="J470"/>
  <c r="BE470"/>
  <c r="BI467"/>
  <c r="BH467"/>
  <c r="BG467"/>
  <c r="BF467"/>
  <c r="T467"/>
  <c r="R467"/>
  <c r="P467"/>
  <c r="BK467"/>
  <c r="J467"/>
  <c r="BE467"/>
  <c r="BI461"/>
  <c r="BH461"/>
  <c r="BG461"/>
  <c r="BF461"/>
  <c r="T461"/>
  <c r="R461"/>
  <c r="P461"/>
  <c r="BK461"/>
  <c r="J461"/>
  <c r="BE461"/>
  <c r="BI454"/>
  <c r="BH454"/>
  <c r="BG454"/>
  <c r="BF454"/>
  <c r="T454"/>
  <c r="R454"/>
  <c r="P454"/>
  <c r="BK454"/>
  <c r="J454"/>
  <c r="BE454"/>
  <c r="BI445"/>
  <c r="BH445"/>
  <c r="BG445"/>
  <c r="BF445"/>
  <c r="T445"/>
  <c r="R445"/>
  <c r="P445"/>
  <c r="BK445"/>
  <c r="J445"/>
  <c r="BE445"/>
  <c r="BI439"/>
  <c r="BH439"/>
  <c r="BG439"/>
  <c r="BF439"/>
  <c r="T439"/>
  <c r="R439"/>
  <c r="P439"/>
  <c r="BK439"/>
  <c r="J439"/>
  <c r="BE439"/>
  <c r="BI430"/>
  <c r="BH430"/>
  <c r="BG430"/>
  <c r="BF430"/>
  <c r="T430"/>
  <c r="R430"/>
  <c r="P430"/>
  <c r="BK430"/>
  <c r="J430"/>
  <c r="BE430"/>
  <c r="BI426"/>
  <c r="BH426"/>
  <c r="BG426"/>
  <c r="BF426"/>
  <c r="T426"/>
  <c r="T425"/>
  <c r="R426"/>
  <c r="R425"/>
  <c r="P426"/>
  <c r="P425"/>
  <c r="BK426"/>
  <c r="BK425"/>
  <c r="J425"/>
  <c r="J426"/>
  <c r="BE426"/>
  <c r="J64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3"/>
  <c r="BH403"/>
  <c r="BG403"/>
  <c r="BF403"/>
  <c r="T403"/>
  <c r="R403"/>
  <c r="P403"/>
  <c r="BK403"/>
  <c r="J403"/>
  <c r="BE403"/>
  <c r="BI397"/>
  <c r="BH397"/>
  <c r="BG397"/>
  <c r="BF397"/>
  <c r="T397"/>
  <c r="R397"/>
  <c r="P397"/>
  <c r="BK397"/>
  <c r="J397"/>
  <c r="BE397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6"/>
  <c r="BH386"/>
  <c r="BG386"/>
  <c r="BF386"/>
  <c r="T386"/>
  <c r="R386"/>
  <c r="P386"/>
  <c r="BK386"/>
  <c r="J386"/>
  <c r="BE386"/>
  <c r="BI382"/>
  <c r="BH382"/>
  <c r="BG382"/>
  <c r="BF382"/>
  <c r="T382"/>
  <c r="T381"/>
  <c r="R382"/>
  <c r="R381"/>
  <c r="P382"/>
  <c r="P381"/>
  <c r="BK382"/>
  <c r="BK381"/>
  <c r="J381"/>
  <c r="J382"/>
  <c r="BE382"/>
  <c r="J63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3"/>
  <c r="BH343"/>
  <c r="BG343"/>
  <c r="BF343"/>
  <c r="T343"/>
  <c r="R343"/>
  <c r="P343"/>
  <c r="BK343"/>
  <c r="J343"/>
  <c r="BE343"/>
  <c r="BI339"/>
  <c r="BH339"/>
  <c r="BG339"/>
  <c r="BF339"/>
  <c r="T339"/>
  <c r="T338"/>
  <c r="R339"/>
  <c r="R338"/>
  <c r="P339"/>
  <c r="P338"/>
  <c r="BK339"/>
  <c r="BK338"/>
  <c r="J338"/>
  <c r="J339"/>
  <c r="BE339"/>
  <c r="J62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46"/>
  <c r="BH246"/>
  <c r="BG246"/>
  <c r="BF246"/>
  <c r="T246"/>
  <c r="R246"/>
  <c r="P246"/>
  <c r="BK246"/>
  <c r="J246"/>
  <c r="BE246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28"/>
  <c r="BH228"/>
  <c r="BG228"/>
  <c r="BF228"/>
  <c r="T228"/>
  <c r="R228"/>
  <c r="P228"/>
  <c r="BK228"/>
  <c r="J228"/>
  <c r="BE228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F37"/>
  <c i="1" r="BD60"/>
  <c i="7" r="BH101"/>
  <c r="F36"/>
  <c i="1" r="BC60"/>
  <c i="7" r="BG101"/>
  <c r="F35"/>
  <c i="1" r="BB60"/>
  <c i="7" r="BF101"/>
  <c r="J34"/>
  <c i="1" r="AW60"/>
  <c i="7" r="F34"/>
  <c i="1" r="BA60"/>
  <c i="7" r="T101"/>
  <c r="T100"/>
  <c r="T99"/>
  <c r="T98"/>
  <c r="R101"/>
  <c r="R100"/>
  <c r="R99"/>
  <c r="R98"/>
  <c r="P101"/>
  <c r="P100"/>
  <c r="P99"/>
  <c r="P98"/>
  <c i="1" r="AU60"/>
  <c i="7" r="BK101"/>
  <c r="BK100"/>
  <c r="J100"/>
  <c r="BK99"/>
  <c r="J99"/>
  <c r="BK98"/>
  <c r="J98"/>
  <c r="J59"/>
  <c r="J30"/>
  <c i="1" r="AG60"/>
  <c i="7" r="J101"/>
  <c r="BE101"/>
  <c r="J33"/>
  <c i="1" r="AV60"/>
  <c i="7" r="F33"/>
  <c i="1" r="AZ60"/>
  <c i="7" r="J61"/>
  <c r="J60"/>
  <c r="J94"/>
  <c r="F94"/>
  <c r="F92"/>
  <c r="E90"/>
  <c r="J54"/>
  <c r="F54"/>
  <c r="F52"/>
  <c r="E50"/>
  <c r="J39"/>
  <c r="J24"/>
  <c r="E24"/>
  <c r="J95"/>
  <c r="J55"/>
  <c r="J23"/>
  <c r="J18"/>
  <c r="E18"/>
  <c r="F95"/>
  <c r="F55"/>
  <c r="J17"/>
  <c r="J12"/>
  <c r="J92"/>
  <c r="J52"/>
  <c r="E7"/>
  <c r="E88"/>
  <c r="E48"/>
  <c i="6" r="J37"/>
  <c r="J36"/>
  <c i="1" r="AY59"/>
  <c i="6" r="J35"/>
  <c i="1" r="AX59"/>
  <c i="6" r="BI893"/>
  <c r="BH893"/>
  <c r="BG893"/>
  <c r="BF893"/>
  <c r="T893"/>
  <c r="T892"/>
  <c r="R893"/>
  <c r="R892"/>
  <c r="P893"/>
  <c r="P892"/>
  <c r="BK893"/>
  <c r="BK892"/>
  <c r="J892"/>
  <c r="J893"/>
  <c r="BE893"/>
  <c r="J79"/>
  <c r="BI887"/>
  <c r="BH887"/>
  <c r="BG887"/>
  <c r="BF887"/>
  <c r="T887"/>
  <c r="T886"/>
  <c r="R887"/>
  <c r="R886"/>
  <c r="P887"/>
  <c r="P886"/>
  <c r="BK887"/>
  <c r="BK886"/>
  <c r="J886"/>
  <c r="J887"/>
  <c r="BE887"/>
  <c r="J78"/>
  <c r="BI881"/>
  <c r="BH881"/>
  <c r="BG881"/>
  <c r="BF881"/>
  <c r="T881"/>
  <c r="R881"/>
  <c r="P881"/>
  <c r="BK881"/>
  <c r="J881"/>
  <c r="BE881"/>
  <c r="BI876"/>
  <c r="BH876"/>
  <c r="BG876"/>
  <c r="BF876"/>
  <c r="T876"/>
  <c r="R876"/>
  <c r="P876"/>
  <c r="BK876"/>
  <c r="J876"/>
  <c r="BE876"/>
  <c r="BI871"/>
  <c r="BH871"/>
  <c r="BG871"/>
  <c r="BF871"/>
  <c r="T871"/>
  <c r="R871"/>
  <c r="P871"/>
  <c r="BK871"/>
  <c r="J871"/>
  <c r="BE871"/>
  <c r="BI864"/>
  <c r="BH864"/>
  <c r="BG864"/>
  <c r="BF864"/>
  <c r="T864"/>
  <c r="R864"/>
  <c r="P864"/>
  <c r="BK864"/>
  <c r="J864"/>
  <c r="BE864"/>
  <c r="BI854"/>
  <c r="BH854"/>
  <c r="BG854"/>
  <c r="BF854"/>
  <c r="T854"/>
  <c r="R854"/>
  <c r="P854"/>
  <c r="BK854"/>
  <c r="J854"/>
  <c r="BE854"/>
  <c r="BI849"/>
  <c r="BH849"/>
  <c r="BG849"/>
  <c r="BF849"/>
  <c r="T849"/>
  <c r="R849"/>
  <c r="P849"/>
  <c r="BK849"/>
  <c r="J849"/>
  <c r="BE849"/>
  <c r="BI839"/>
  <c r="BH839"/>
  <c r="BG839"/>
  <c r="BF839"/>
  <c r="T839"/>
  <c r="R839"/>
  <c r="P839"/>
  <c r="BK839"/>
  <c r="J839"/>
  <c r="BE839"/>
  <c r="BI833"/>
  <c r="BH833"/>
  <c r="BG833"/>
  <c r="BF833"/>
  <c r="T833"/>
  <c r="T832"/>
  <c r="T831"/>
  <c r="R833"/>
  <c r="R832"/>
  <c r="R831"/>
  <c r="P833"/>
  <c r="P832"/>
  <c r="P831"/>
  <c r="BK833"/>
  <c r="BK832"/>
  <c r="J832"/>
  <c r="BK831"/>
  <c r="J831"/>
  <c r="J833"/>
  <c r="BE833"/>
  <c r="J77"/>
  <c r="J76"/>
  <c r="BI828"/>
  <c r="BH828"/>
  <c r="BG828"/>
  <c r="BF828"/>
  <c r="T828"/>
  <c r="T827"/>
  <c r="R828"/>
  <c r="R827"/>
  <c r="P828"/>
  <c r="P827"/>
  <c r="BK828"/>
  <c r="BK827"/>
  <c r="J827"/>
  <c r="J828"/>
  <c r="BE828"/>
  <c r="J75"/>
  <c r="BI824"/>
  <c r="BH824"/>
  <c r="BG824"/>
  <c r="BF824"/>
  <c r="T824"/>
  <c r="R824"/>
  <c r="P824"/>
  <c r="BK824"/>
  <c r="J824"/>
  <c r="BE824"/>
  <c r="BI821"/>
  <c r="BH821"/>
  <c r="BG821"/>
  <c r="BF821"/>
  <c r="T821"/>
  <c r="R821"/>
  <c r="P821"/>
  <c r="BK821"/>
  <c r="J821"/>
  <c r="BE821"/>
  <c r="BI818"/>
  <c r="BH818"/>
  <c r="BG818"/>
  <c r="BF818"/>
  <c r="T818"/>
  <c r="T817"/>
  <c r="T816"/>
  <c r="R818"/>
  <c r="R817"/>
  <c r="R816"/>
  <c r="P818"/>
  <c r="P817"/>
  <c r="P816"/>
  <c r="BK818"/>
  <c r="BK817"/>
  <c r="J817"/>
  <c r="BK816"/>
  <c r="J816"/>
  <c r="J818"/>
  <c r="BE818"/>
  <c r="J74"/>
  <c r="J73"/>
  <c r="BI814"/>
  <c r="BH814"/>
  <c r="BG814"/>
  <c r="BF814"/>
  <c r="T814"/>
  <c r="R814"/>
  <c r="P814"/>
  <c r="BK814"/>
  <c r="J814"/>
  <c r="BE814"/>
  <c r="BI811"/>
  <c r="BH811"/>
  <c r="BG811"/>
  <c r="BF811"/>
  <c r="T811"/>
  <c r="R811"/>
  <c r="P811"/>
  <c r="BK811"/>
  <c r="J811"/>
  <c r="BE811"/>
  <c r="BI803"/>
  <c r="BH803"/>
  <c r="BG803"/>
  <c r="BF803"/>
  <c r="T803"/>
  <c r="R803"/>
  <c r="P803"/>
  <c r="BK803"/>
  <c r="J803"/>
  <c r="BE803"/>
  <c r="BI800"/>
  <c r="BH800"/>
  <c r="BG800"/>
  <c r="BF800"/>
  <c r="T800"/>
  <c r="R800"/>
  <c r="P800"/>
  <c r="BK800"/>
  <c r="J800"/>
  <c r="BE800"/>
  <c r="BI796"/>
  <c r="BH796"/>
  <c r="BG796"/>
  <c r="BF796"/>
  <c r="T796"/>
  <c r="R796"/>
  <c r="P796"/>
  <c r="BK796"/>
  <c r="J796"/>
  <c r="BE796"/>
  <c r="BI792"/>
  <c r="BH792"/>
  <c r="BG792"/>
  <c r="BF792"/>
  <c r="T792"/>
  <c r="R792"/>
  <c r="P792"/>
  <c r="BK792"/>
  <c r="J792"/>
  <c r="BE792"/>
  <c r="BI787"/>
  <c r="BH787"/>
  <c r="BG787"/>
  <c r="BF787"/>
  <c r="T787"/>
  <c r="R787"/>
  <c r="P787"/>
  <c r="BK787"/>
  <c r="J787"/>
  <c r="BE787"/>
  <c r="BI783"/>
  <c r="BH783"/>
  <c r="BG783"/>
  <c r="BF783"/>
  <c r="T783"/>
  <c r="R783"/>
  <c r="P783"/>
  <c r="BK783"/>
  <c r="J783"/>
  <c r="BE783"/>
  <c r="BI774"/>
  <c r="BH774"/>
  <c r="BG774"/>
  <c r="BF774"/>
  <c r="T774"/>
  <c r="T773"/>
  <c r="T772"/>
  <c r="R774"/>
  <c r="R773"/>
  <c r="R772"/>
  <c r="P774"/>
  <c r="P773"/>
  <c r="P772"/>
  <c r="BK774"/>
  <c r="BK773"/>
  <c r="J773"/>
  <c r="BK772"/>
  <c r="J772"/>
  <c r="J774"/>
  <c r="BE774"/>
  <c r="J72"/>
  <c r="J71"/>
  <c r="BI770"/>
  <c r="BH770"/>
  <c r="BG770"/>
  <c r="BF770"/>
  <c r="T770"/>
  <c r="T769"/>
  <c r="R770"/>
  <c r="R769"/>
  <c r="P770"/>
  <c r="P769"/>
  <c r="BK770"/>
  <c r="BK769"/>
  <c r="J769"/>
  <c r="J770"/>
  <c r="BE770"/>
  <c r="J70"/>
  <c r="BI758"/>
  <c r="BH758"/>
  <c r="BG758"/>
  <c r="BF758"/>
  <c r="T758"/>
  <c r="R758"/>
  <c r="P758"/>
  <c r="BK758"/>
  <c r="J758"/>
  <c r="BE758"/>
  <c r="BI752"/>
  <c r="BH752"/>
  <c r="BG752"/>
  <c r="BF752"/>
  <c r="T752"/>
  <c r="R752"/>
  <c r="P752"/>
  <c r="BK752"/>
  <c r="J752"/>
  <c r="BE752"/>
  <c r="BI748"/>
  <c r="BH748"/>
  <c r="BG748"/>
  <c r="BF748"/>
  <c r="T748"/>
  <c r="R748"/>
  <c r="P748"/>
  <c r="BK748"/>
  <c r="J748"/>
  <c r="BE748"/>
  <c r="BI733"/>
  <c r="BH733"/>
  <c r="BG733"/>
  <c r="BF733"/>
  <c r="T733"/>
  <c r="R733"/>
  <c r="P733"/>
  <c r="BK733"/>
  <c r="J733"/>
  <c r="BE733"/>
  <c r="BI723"/>
  <c r="BH723"/>
  <c r="BG723"/>
  <c r="BF723"/>
  <c r="T723"/>
  <c r="R723"/>
  <c r="P723"/>
  <c r="BK723"/>
  <c r="J723"/>
  <c r="BE723"/>
  <c r="BI713"/>
  <c r="BH713"/>
  <c r="BG713"/>
  <c r="BF713"/>
  <c r="T713"/>
  <c r="R713"/>
  <c r="P713"/>
  <c r="BK713"/>
  <c r="J713"/>
  <c r="BE713"/>
  <c r="BI709"/>
  <c r="BH709"/>
  <c r="BG709"/>
  <c r="BF709"/>
  <c r="T709"/>
  <c r="T708"/>
  <c r="R709"/>
  <c r="R708"/>
  <c r="P709"/>
  <c r="P708"/>
  <c r="BK709"/>
  <c r="BK708"/>
  <c r="J708"/>
  <c r="J709"/>
  <c r="BE709"/>
  <c r="J69"/>
  <c r="BI705"/>
  <c r="BH705"/>
  <c r="BG705"/>
  <c r="BF705"/>
  <c r="T705"/>
  <c r="R705"/>
  <c r="P705"/>
  <c r="BK705"/>
  <c r="J705"/>
  <c r="BE705"/>
  <c r="BI701"/>
  <c r="BH701"/>
  <c r="BG701"/>
  <c r="BF701"/>
  <c r="T701"/>
  <c r="R701"/>
  <c r="P701"/>
  <c r="BK701"/>
  <c r="J701"/>
  <c r="BE701"/>
  <c r="BI697"/>
  <c r="BH697"/>
  <c r="BG697"/>
  <c r="BF697"/>
  <c r="T697"/>
  <c r="R697"/>
  <c r="P697"/>
  <c r="BK697"/>
  <c r="J697"/>
  <c r="BE697"/>
  <c r="BI693"/>
  <c r="BH693"/>
  <c r="BG693"/>
  <c r="BF693"/>
  <c r="T693"/>
  <c r="R693"/>
  <c r="P693"/>
  <c r="BK693"/>
  <c r="J693"/>
  <c r="BE693"/>
  <c r="BI689"/>
  <c r="BH689"/>
  <c r="BG689"/>
  <c r="BF689"/>
  <c r="T689"/>
  <c r="R689"/>
  <c r="P689"/>
  <c r="BK689"/>
  <c r="J689"/>
  <c r="BE689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5"/>
  <c r="BH675"/>
  <c r="BG675"/>
  <c r="BF675"/>
  <c r="T675"/>
  <c r="R675"/>
  <c r="P675"/>
  <c r="BK675"/>
  <c r="J675"/>
  <c r="BE675"/>
  <c r="BI672"/>
  <c r="BH672"/>
  <c r="BG672"/>
  <c r="BF672"/>
  <c r="T672"/>
  <c r="R672"/>
  <c r="P672"/>
  <c r="BK672"/>
  <c r="J672"/>
  <c r="BE672"/>
  <c r="BI669"/>
  <c r="BH669"/>
  <c r="BG669"/>
  <c r="BF669"/>
  <c r="T669"/>
  <c r="R669"/>
  <c r="P669"/>
  <c r="BK669"/>
  <c r="J669"/>
  <c r="BE669"/>
  <c r="BI666"/>
  <c r="BH666"/>
  <c r="BG666"/>
  <c r="BF666"/>
  <c r="T666"/>
  <c r="R666"/>
  <c r="P666"/>
  <c r="BK666"/>
  <c r="J666"/>
  <c r="BE666"/>
  <c r="BI662"/>
  <c r="BH662"/>
  <c r="BG662"/>
  <c r="BF662"/>
  <c r="T662"/>
  <c r="R662"/>
  <c r="P662"/>
  <c r="BK662"/>
  <c r="J662"/>
  <c r="BE662"/>
  <c r="BI658"/>
  <c r="BH658"/>
  <c r="BG658"/>
  <c r="BF658"/>
  <c r="T658"/>
  <c r="R658"/>
  <c r="P658"/>
  <c r="BK658"/>
  <c r="J658"/>
  <c r="BE658"/>
  <c r="BI652"/>
  <c r="BH652"/>
  <c r="BG652"/>
  <c r="BF652"/>
  <c r="T652"/>
  <c r="R652"/>
  <c r="P652"/>
  <c r="BK652"/>
  <c r="J652"/>
  <c r="BE652"/>
  <c r="BI648"/>
  <c r="BH648"/>
  <c r="BG648"/>
  <c r="BF648"/>
  <c r="T648"/>
  <c r="R648"/>
  <c r="P648"/>
  <c r="BK648"/>
  <c r="J648"/>
  <c r="BE648"/>
  <c r="BI642"/>
  <c r="BH642"/>
  <c r="BG642"/>
  <c r="BF642"/>
  <c r="T642"/>
  <c r="R642"/>
  <c r="P642"/>
  <c r="BK642"/>
  <c r="J642"/>
  <c r="BE642"/>
  <c r="BI638"/>
  <c r="BH638"/>
  <c r="BG638"/>
  <c r="BF638"/>
  <c r="T638"/>
  <c r="R638"/>
  <c r="P638"/>
  <c r="BK638"/>
  <c r="J638"/>
  <c r="BE638"/>
  <c r="BI635"/>
  <c r="BH635"/>
  <c r="BG635"/>
  <c r="BF635"/>
  <c r="T635"/>
  <c r="R635"/>
  <c r="P635"/>
  <c r="BK635"/>
  <c r="J635"/>
  <c r="BE635"/>
  <c r="BI630"/>
  <c r="BH630"/>
  <c r="BG630"/>
  <c r="BF630"/>
  <c r="T630"/>
  <c r="R630"/>
  <c r="P630"/>
  <c r="BK630"/>
  <c r="J630"/>
  <c r="BE630"/>
  <c r="BI626"/>
  <c r="BH626"/>
  <c r="BG626"/>
  <c r="BF626"/>
  <c r="T626"/>
  <c r="R626"/>
  <c r="P626"/>
  <c r="BK626"/>
  <c r="J626"/>
  <c r="BE626"/>
  <c r="BI620"/>
  <c r="BH620"/>
  <c r="BG620"/>
  <c r="BF620"/>
  <c r="T620"/>
  <c r="R620"/>
  <c r="P620"/>
  <c r="BK620"/>
  <c r="J620"/>
  <c r="BE620"/>
  <c r="BI616"/>
  <c r="BH616"/>
  <c r="BG616"/>
  <c r="BF616"/>
  <c r="T616"/>
  <c r="R616"/>
  <c r="P616"/>
  <c r="BK616"/>
  <c r="J616"/>
  <c r="BE616"/>
  <c r="BI612"/>
  <c r="BH612"/>
  <c r="BG612"/>
  <c r="BF612"/>
  <c r="T612"/>
  <c r="R612"/>
  <c r="P612"/>
  <c r="BK612"/>
  <c r="J612"/>
  <c r="BE612"/>
  <c r="BI607"/>
  <c r="BH607"/>
  <c r="BG607"/>
  <c r="BF607"/>
  <c r="T607"/>
  <c r="R607"/>
  <c r="P607"/>
  <c r="BK607"/>
  <c r="J607"/>
  <c r="BE607"/>
  <c r="BI604"/>
  <c r="BH604"/>
  <c r="BG604"/>
  <c r="BF604"/>
  <c r="T604"/>
  <c r="R604"/>
  <c r="P604"/>
  <c r="BK604"/>
  <c r="J604"/>
  <c r="BE604"/>
  <c r="BI601"/>
  <c r="BH601"/>
  <c r="BG601"/>
  <c r="BF601"/>
  <c r="T601"/>
  <c r="R601"/>
  <c r="P601"/>
  <c r="BK601"/>
  <c r="J601"/>
  <c r="BE601"/>
  <c r="BI598"/>
  <c r="BH598"/>
  <c r="BG598"/>
  <c r="BF598"/>
  <c r="T598"/>
  <c r="R598"/>
  <c r="P598"/>
  <c r="BK598"/>
  <c r="J598"/>
  <c r="BE598"/>
  <c r="BI595"/>
  <c r="BH595"/>
  <c r="BG595"/>
  <c r="BF595"/>
  <c r="T595"/>
  <c r="R595"/>
  <c r="P595"/>
  <c r="BK595"/>
  <c r="J595"/>
  <c r="BE595"/>
  <c r="BI592"/>
  <c r="BH592"/>
  <c r="BG592"/>
  <c r="BF592"/>
  <c r="T592"/>
  <c r="R592"/>
  <c r="P592"/>
  <c r="BK592"/>
  <c r="J592"/>
  <c r="BE592"/>
  <c r="BI585"/>
  <c r="BH585"/>
  <c r="BG585"/>
  <c r="BF585"/>
  <c r="T585"/>
  <c r="R585"/>
  <c r="P585"/>
  <c r="BK585"/>
  <c r="J585"/>
  <c r="BE585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1"/>
  <c r="BH571"/>
  <c r="BG571"/>
  <c r="BF571"/>
  <c r="T571"/>
  <c r="T570"/>
  <c r="R571"/>
  <c r="R570"/>
  <c r="P571"/>
  <c r="P570"/>
  <c r="BK571"/>
  <c r="BK570"/>
  <c r="J570"/>
  <c r="J571"/>
  <c r="BE571"/>
  <c r="J68"/>
  <c r="BI565"/>
  <c r="BH565"/>
  <c r="BG565"/>
  <c r="BF565"/>
  <c r="T565"/>
  <c r="T564"/>
  <c r="R565"/>
  <c r="R564"/>
  <c r="P565"/>
  <c r="P564"/>
  <c r="BK565"/>
  <c r="BK564"/>
  <c r="J564"/>
  <c r="J565"/>
  <c r="BE565"/>
  <c r="J67"/>
  <c r="BI560"/>
  <c r="BH560"/>
  <c r="BG560"/>
  <c r="BF560"/>
  <c r="T560"/>
  <c r="R560"/>
  <c r="P560"/>
  <c r="BK560"/>
  <c r="J560"/>
  <c r="BE560"/>
  <c r="BI557"/>
  <c r="BH557"/>
  <c r="BG557"/>
  <c r="BF557"/>
  <c r="T557"/>
  <c r="R557"/>
  <c r="P557"/>
  <c r="BK557"/>
  <c r="J557"/>
  <c r="BE557"/>
  <c r="BI553"/>
  <c r="BH553"/>
  <c r="BG553"/>
  <c r="BF553"/>
  <c r="T553"/>
  <c r="T552"/>
  <c r="R553"/>
  <c r="R552"/>
  <c r="P553"/>
  <c r="P552"/>
  <c r="BK553"/>
  <c r="BK552"/>
  <c r="J552"/>
  <c r="J553"/>
  <c r="BE553"/>
  <c r="J66"/>
  <c r="BI548"/>
  <c r="BH548"/>
  <c r="BG548"/>
  <c r="BF548"/>
  <c r="T548"/>
  <c r="R548"/>
  <c r="P548"/>
  <c r="BK548"/>
  <c r="J548"/>
  <c r="BE548"/>
  <c r="BI544"/>
  <c r="BH544"/>
  <c r="BG544"/>
  <c r="BF544"/>
  <c r="T544"/>
  <c r="R544"/>
  <c r="P544"/>
  <c r="BK544"/>
  <c r="J544"/>
  <c r="BE544"/>
  <c r="BI540"/>
  <c r="BH540"/>
  <c r="BG540"/>
  <c r="BF540"/>
  <c r="T540"/>
  <c r="R540"/>
  <c r="P540"/>
  <c r="BK540"/>
  <c r="J540"/>
  <c r="BE540"/>
  <c r="BI536"/>
  <c r="BH536"/>
  <c r="BG536"/>
  <c r="BF536"/>
  <c r="T536"/>
  <c r="R536"/>
  <c r="P536"/>
  <c r="BK536"/>
  <c r="J536"/>
  <c r="BE536"/>
  <c r="BI532"/>
  <c r="BH532"/>
  <c r="BG532"/>
  <c r="BF532"/>
  <c r="T532"/>
  <c r="R532"/>
  <c r="P532"/>
  <c r="BK532"/>
  <c r="J532"/>
  <c r="BE532"/>
  <c r="BI528"/>
  <c r="BH528"/>
  <c r="BG528"/>
  <c r="BF528"/>
  <c r="T528"/>
  <c r="R528"/>
  <c r="P528"/>
  <c r="BK528"/>
  <c r="J528"/>
  <c r="BE528"/>
  <c r="BI525"/>
  <c r="BH525"/>
  <c r="BG525"/>
  <c r="BF525"/>
  <c r="T525"/>
  <c r="R525"/>
  <c r="P525"/>
  <c r="BK525"/>
  <c r="J525"/>
  <c r="BE525"/>
  <c r="BI521"/>
  <c r="BH521"/>
  <c r="BG521"/>
  <c r="BF521"/>
  <c r="T521"/>
  <c r="R521"/>
  <c r="P521"/>
  <c r="BK521"/>
  <c r="J521"/>
  <c r="BE521"/>
  <c r="BI517"/>
  <c r="BH517"/>
  <c r="BG517"/>
  <c r="BF517"/>
  <c r="T517"/>
  <c r="R517"/>
  <c r="P517"/>
  <c r="BK517"/>
  <c r="J517"/>
  <c r="BE517"/>
  <c r="BI513"/>
  <c r="BH513"/>
  <c r="BG513"/>
  <c r="BF513"/>
  <c r="T513"/>
  <c r="R513"/>
  <c r="P513"/>
  <c r="BK513"/>
  <c r="J513"/>
  <c r="BE513"/>
  <c r="BI509"/>
  <c r="BH509"/>
  <c r="BG509"/>
  <c r="BF509"/>
  <c r="T509"/>
  <c r="R509"/>
  <c r="P509"/>
  <c r="BK509"/>
  <c r="J509"/>
  <c r="BE509"/>
  <c r="BI505"/>
  <c r="BH505"/>
  <c r="BG505"/>
  <c r="BF505"/>
  <c r="T505"/>
  <c r="R505"/>
  <c r="P505"/>
  <c r="BK505"/>
  <c r="J505"/>
  <c r="BE505"/>
  <c r="BI501"/>
  <c r="BH501"/>
  <c r="BG501"/>
  <c r="BF501"/>
  <c r="T501"/>
  <c r="R501"/>
  <c r="P501"/>
  <c r="BK501"/>
  <c r="J501"/>
  <c r="BE501"/>
  <c r="BI497"/>
  <c r="BH497"/>
  <c r="BG497"/>
  <c r="BF497"/>
  <c r="T497"/>
  <c r="T496"/>
  <c r="R497"/>
  <c r="R496"/>
  <c r="P497"/>
  <c r="P496"/>
  <c r="BK497"/>
  <c r="BK496"/>
  <c r="J496"/>
  <c r="J497"/>
  <c r="BE497"/>
  <c r="J65"/>
  <c r="BI493"/>
  <c r="BH493"/>
  <c r="BG493"/>
  <c r="BF493"/>
  <c r="T493"/>
  <c r="R493"/>
  <c r="P493"/>
  <c r="BK493"/>
  <c r="J493"/>
  <c r="BE493"/>
  <c r="BI488"/>
  <c r="BH488"/>
  <c r="BG488"/>
  <c r="BF488"/>
  <c r="T488"/>
  <c r="R488"/>
  <c r="P488"/>
  <c r="BK488"/>
  <c r="J488"/>
  <c r="BE488"/>
  <c r="BI482"/>
  <c r="BH482"/>
  <c r="BG482"/>
  <c r="BF482"/>
  <c r="T482"/>
  <c r="R482"/>
  <c r="P482"/>
  <c r="BK482"/>
  <c r="J482"/>
  <c r="BE482"/>
  <c r="BI478"/>
  <c r="BH478"/>
  <c r="BG478"/>
  <c r="BF478"/>
  <c r="T478"/>
  <c r="R478"/>
  <c r="P478"/>
  <c r="BK478"/>
  <c r="J478"/>
  <c r="BE478"/>
  <c r="BI474"/>
  <c r="BH474"/>
  <c r="BG474"/>
  <c r="BF474"/>
  <c r="T474"/>
  <c r="R474"/>
  <c r="P474"/>
  <c r="BK474"/>
  <c r="J474"/>
  <c r="BE474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3"/>
  <c r="BH463"/>
  <c r="BG463"/>
  <c r="BF463"/>
  <c r="T463"/>
  <c r="R463"/>
  <c r="P463"/>
  <c r="BK463"/>
  <c r="J463"/>
  <c r="BE463"/>
  <c r="BI460"/>
  <c r="BH460"/>
  <c r="BG460"/>
  <c r="BF460"/>
  <c r="T460"/>
  <c r="R460"/>
  <c r="P460"/>
  <c r="BK460"/>
  <c r="J460"/>
  <c r="BE460"/>
  <c r="BI454"/>
  <c r="BH454"/>
  <c r="BG454"/>
  <c r="BF454"/>
  <c r="T454"/>
  <c r="R454"/>
  <c r="P454"/>
  <c r="BK454"/>
  <c r="J454"/>
  <c r="BE454"/>
  <c r="BI448"/>
  <c r="BH448"/>
  <c r="BG448"/>
  <c r="BF448"/>
  <c r="T448"/>
  <c r="R448"/>
  <c r="P448"/>
  <c r="BK448"/>
  <c r="J448"/>
  <c r="BE448"/>
  <c r="BI441"/>
  <c r="BH441"/>
  <c r="BG441"/>
  <c r="BF441"/>
  <c r="T441"/>
  <c r="R441"/>
  <c r="P441"/>
  <c r="BK441"/>
  <c r="J441"/>
  <c r="BE441"/>
  <c r="BI435"/>
  <c r="BH435"/>
  <c r="BG435"/>
  <c r="BF435"/>
  <c r="T435"/>
  <c r="R435"/>
  <c r="P435"/>
  <c r="BK435"/>
  <c r="J435"/>
  <c r="BE435"/>
  <c r="BI428"/>
  <c r="BH428"/>
  <c r="BG428"/>
  <c r="BF428"/>
  <c r="T428"/>
  <c r="R428"/>
  <c r="P428"/>
  <c r="BK428"/>
  <c r="J428"/>
  <c r="BE428"/>
  <c r="BI424"/>
  <c r="BH424"/>
  <c r="BG424"/>
  <c r="BF424"/>
  <c r="T424"/>
  <c r="T423"/>
  <c r="R424"/>
  <c r="R423"/>
  <c r="P424"/>
  <c r="P423"/>
  <c r="BK424"/>
  <c r="BK423"/>
  <c r="J423"/>
  <c r="J424"/>
  <c r="BE424"/>
  <c r="J64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1"/>
  <c r="BH401"/>
  <c r="BG401"/>
  <c r="BF401"/>
  <c r="T401"/>
  <c r="R401"/>
  <c r="P401"/>
  <c r="BK401"/>
  <c r="J401"/>
  <c r="BE401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T379"/>
  <c r="R380"/>
  <c r="R379"/>
  <c r="P380"/>
  <c r="P379"/>
  <c r="BK380"/>
  <c r="BK379"/>
  <c r="J379"/>
  <c r="J380"/>
  <c r="BE380"/>
  <c r="J63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7"/>
  <c r="BH337"/>
  <c r="BG337"/>
  <c r="BF337"/>
  <c r="T337"/>
  <c r="T336"/>
  <c r="R337"/>
  <c r="R336"/>
  <c r="P337"/>
  <c r="P336"/>
  <c r="BK337"/>
  <c r="BK336"/>
  <c r="J336"/>
  <c r="J337"/>
  <c r="BE337"/>
  <c r="J62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84"/>
  <c r="BH284"/>
  <c r="BG284"/>
  <c r="BF284"/>
  <c r="T284"/>
  <c r="R284"/>
  <c r="P284"/>
  <c r="BK284"/>
  <c r="J284"/>
  <c r="BE284"/>
  <c r="BI278"/>
  <c r="BH278"/>
  <c r="BG278"/>
  <c r="BF278"/>
  <c r="T278"/>
  <c r="R278"/>
  <c r="P278"/>
  <c r="BK278"/>
  <c r="J278"/>
  <c r="BE278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47"/>
  <c r="BH247"/>
  <c r="BG247"/>
  <c r="BF247"/>
  <c r="T247"/>
  <c r="R247"/>
  <c r="P247"/>
  <c r="BK247"/>
  <c r="J247"/>
  <c r="BE247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29"/>
  <c r="BH229"/>
  <c r="BG229"/>
  <c r="BF229"/>
  <c r="T229"/>
  <c r="R229"/>
  <c r="P229"/>
  <c r="BK229"/>
  <c r="J229"/>
  <c r="BE229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2"/>
  <c r="F37"/>
  <c i="1" r="BD59"/>
  <c i="6" r="BH102"/>
  <c r="F36"/>
  <c i="1" r="BC59"/>
  <c i="6" r="BG102"/>
  <c r="F35"/>
  <c i="1" r="BB59"/>
  <c i="6" r="BF102"/>
  <c r="J34"/>
  <c i="1" r="AW59"/>
  <c i="6" r="F34"/>
  <c i="1" r="BA59"/>
  <c i="6" r="T102"/>
  <c r="T101"/>
  <c r="T100"/>
  <c r="T99"/>
  <c r="R102"/>
  <c r="R101"/>
  <c r="R100"/>
  <c r="R99"/>
  <c r="P102"/>
  <c r="P101"/>
  <c r="P100"/>
  <c r="P99"/>
  <c i="1" r="AU59"/>
  <c i="6" r="BK102"/>
  <c r="BK101"/>
  <c r="J101"/>
  <c r="BK100"/>
  <c r="J100"/>
  <c r="BK99"/>
  <c r="J99"/>
  <c r="J59"/>
  <c r="J30"/>
  <c i="1" r="AG59"/>
  <c i="6" r="J102"/>
  <c r="BE102"/>
  <c r="J33"/>
  <c i="1" r="AV59"/>
  <c i="6" r="F33"/>
  <c i="1" r="AZ59"/>
  <c i="6" r="J61"/>
  <c r="J60"/>
  <c r="J95"/>
  <c r="F95"/>
  <c r="F93"/>
  <c r="E91"/>
  <c r="J54"/>
  <c r="F54"/>
  <c r="F52"/>
  <c r="E50"/>
  <c r="J39"/>
  <c r="J24"/>
  <c r="E24"/>
  <c r="J96"/>
  <c r="J55"/>
  <c r="J23"/>
  <c r="J18"/>
  <c r="E18"/>
  <c r="F96"/>
  <c r="F55"/>
  <c r="J17"/>
  <c r="J12"/>
  <c r="J93"/>
  <c r="J52"/>
  <c r="E7"/>
  <c r="E89"/>
  <c r="E48"/>
  <c i="5" r="J37"/>
  <c r="J36"/>
  <c i="1" r="AY58"/>
  <c i="5" r="J35"/>
  <c i="1" r="AX58"/>
  <c i="5" r="BI232"/>
  <c r="BH232"/>
  <c r="BG232"/>
  <c r="BF232"/>
  <c r="T232"/>
  <c r="R232"/>
  <c r="P232"/>
  <c r="BK232"/>
  <c r="J232"/>
  <c r="BE232"/>
  <c r="BI230"/>
  <c r="BH230"/>
  <c r="BG230"/>
  <c r="BF230"/>
  <c r="T230"/>
  <c r="T229"/>
  <c r="R230"/>
  <c r="R229"/>
  <c r="P230"/>
  <c r="P229"/>
  <c r="BK230"/>
  <c r="BK229"/>
  <c r="J229"/>
  <c r="J230"/>
  <c r="BE230"/>
  <c r="J64"/>
  <c r="BI227"/>
  <c r="BH227"/>
  <c r="BG227"/>
  <c r="BF227"/>
  <c r="T227"/>
  <c r="R227"/>
  <c r="P227"/>
  <c r="BK227"/>
  <c r="J227"/>
  <c r="BE227"/>
  <c r="BI225"/>
  <c r="BH225"/>
  <c r="BG225"/>
  <c r="BF225"/>
  <c r="T225"/>
  <c r="T224"/>
  <c r="R225"/>
  <c r="R224"/>
  <c r="P225"/>
  <c r="P224"/>
  <c r="BK225"/>
  <c r="BK224"/>
  <c r="J224"/>
  <c r="J225"/>
  <c r="BE225"/>
  <c r="J63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4"/>
  <c r="BH174"/>
  <c r="BG174"/>
  <c r="BF174"/>
  <c r="T174"/>
  <c r="R174"/>
  <c r="P174"/>
  <c r="BK174"/>
  <c r="J174"/>
  <c r="BE174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1"/>
  <c r="BH91"/>
  <c r="BG91"/>
  <c r="BF91"/>
  <c r="T91"/>
  <c r="T90"/>
  <c r="R91"/>
  <c r="R90"/>
  <c r="P91"/>
  <c r="P90"/>
  <c r="BK91"/>
  <c r="BK90"/>
  <c r="J90"/>
  <c r="J91"/>
  <c r="BE91"/>
  <c r="J62"/>
  <c r="BI87"/>
  <c r="F37"/>
  <c i="1" r="BD58"/>
  <c i="5" r="BH87"/>
  <c r="F36"/>
  <c i="1" r="BC58"/>
  <c i="5" r="BG87"/>
  <c r="F35"/>
  <c i="1" r="BB58"/>
  <c i="5" r="BF87"/>
  <c r="J34"/>
  <c i="1" r="AW58"/>
  <c i="5" r="F34"/>
  <c i="1" r="BA58"/>
  <c i="5" r="T87"/>
  <c r="T86"/>
  <c r="T85"/>
  <c r="T84"/>
  <c r="R87"/>
  <c r="R86"/>
  <c r="R85"/>
  <c r="R84"/>
  <c r="P87"/>
  <c r="P86"/>
  <c r="P85"/>
  <c r="P84"/>
  <c i="1" r="AU58"/>
  <c i="5" r="BK87"/>
  <c r="BK86"/>
  <c r="J86"/>
  <c r="BK85"/>
  <c r="J85"/>
  <c r="BK84"/>
  <c r="J84"/>
  <c r="J59"/>
  <c r="J30"/>
  <c i="1" r="AG58"/>
  <c i="5" r="J87"/>
  <c r="BE87"/>
  <c r="J33"/>
  <c i="1" r="AV58"/>
  <c i="5" r="F33"/>
  <c i="1" r="AZ58"/>
  <c i="5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4" r="J37"/>
  <c r="J36"/>
  <c i="1" r="AY57"/>
  <c i="4" r="J35"/>
  <c i="1" r="AX57"/>
  <c i="4"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J77"/>
  <c r="F77"/>
  <c r="F75"/>
  <c r="E73"/>
  <c r="J54"/>
  <c r="F54"/>
  <c r="F52"/>
  <c r="E50"/>
  <c r="J39"/>
  <c r="J24"/>
  <c r="E24"/>
  <c r="J78"/>
  <c r="J55"/>
  <c r="J23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110"/>
  <c r="BH110"/>
  <c r="BG110"/>
  <c r="BF110"/>
  <c r="T110"/>
  <c r="T109"/>
  <c r="R110"/>
  <c r="R109"/>
  <c r="P110"/>
  <c r="P109"/>
  <c r="BK110"/>
  <c r="BK109"/>
  <c r="J109"/>
  <c r="J110"/>
  <c r="BE110"/>
  <c r="J65"/>
  <c r="BI106"/>
  <c r="BH106"/>
  <c r="BG106"/>
  <c r="BF106"/>
  <c r="T106"/>
  <c r="T105"/>
  <c r="R106"/>
  <c r="R105"/>
  <c r="P106"/>
  <c r="P105"/>
  <c r="BK106"/>
  <c r="BK105"/>
  <c r="J105"/>
  <c r="J106"/>
  <c r="BE106"/>
  <c r="J64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3"/>
  <c r="J62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2" r="J37"/>
  <c r="J36"/>
  <c i="1" r="AY55"/>
  <c i="2" r="J35"/>
  <c i="1" r="AX55"/>
  <c i="2" r="BI413"/>
  <c r="BH413"/>
  <c r="BG413"/>
  <c r="BF413"/>
  <c r="T413"/>
  <c r="R413"/>
  <c r="P413"/>
  <c r="BK413"/>
  <c r="J413"/>
  <c r="BE413"/>
  <c r="BI411"/>
  <c r="BH411"/>
  <c r="BG411"/>
  <c r="BF411"/>
  <c r="T411"/>
  <c r="T410"/>
  <c r="R411"/>
  <c r="R410"/>
  <c r="P411"/>
  <c r="P410"/>
  <c r="BK411"/>
  <c r="BK410"/>
  <c r="J410"/>
  <c r="J411"/>
  <c r="BE411"/>
  <c r="J69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398"/>
  <c r="BH398"/>
  <c r="BG398"/>
  <c r="BF398"/>
  <c r="T398"/>
  <c r="T397"/>
  <c r="R398"/>
  <c r="R397"/>
  <c r="P398"/>
  <c r="P397"/>
  <c r="BK398"/>
  <c r="BK397"/>
  <c r="J397"/>
  <c r="J398"/>
  <c r="BE398"/>
  <c r="J68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/>
  <c r="BI386"/>
  <c r="BH386"/>
  <c r="BG386"/>
  <c r="BF386"/>
  <c r="T386"/>
  <c r="R386"/>
  <c r="P386"/>
  <c r="BK386"/>
  <c r="J386"/>
  <c r="BE386"/>
  <c r="BI382"/>
  <c r="BH382"/>
  <c r="BG382"/>
  <c r="BF382"/>
  <c r="T382"/>
  <c r="R382"/>
  <c r="P382"/>
  <c r="BK382"/>
  <c r="J382"/>
  <c r="BE382"/>
  <c r="BI378"/>
  <c r="BH378"/>
  <c r="BG378"/>
  <c r="BF378"/>
  <c r="T378"/>
  <c r="R378"/>
  <c r="P378"/>
  <c r="BK378"/>
  <c r="J378"/>
  <c r="BE378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6"/>
  <c r="BH356"/>
  <c r="BG356"/>
  <c r="BF356"/>
  <c r="T356"/>
  <c r="T355"/>
  <c r="R356"/>
  <c r="R355"/>
  <c r="P356"/>
  <c r="P355"/>
  <c r="BK356"/>
  <c r="BK355"/>
  <c r="J355"/>
  <c r="J356"/>
  <c r="BE356"/>
  <c r="J67"/>
  <c r="BI352"/>
  <c r="BH352"/>
  <c r="BG352"/>
  <c r="BF352"/>
  <c r="T352"/>
  <c r="T351"/>
  <c r="R352"/>
  <c r="R351"/>
  <c r="P352"/>
  <c r="P351"/>
  <c r="BK352"/>
  <c r="BK351"/>
  <c r="J351"/>
  <c r="J352"/>
  <c r="BE352"/>
  <c r="J66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5"/>
  <c r="BH285"/>
  <c r="BG285"/>
  <c r="BF285"/>
  <c r="T285"/>
  <c r="R285"/>
  <c r="P285"/>
  <c r="BK285"/>
  <c r="J285"/>
  <c r="BE285"/>
  <c r="BI281"/>
  <c r="BH281"/>
  <c r="BG281"/>
  <c r="BF281"/>
  <c r="T281"/>
  <c r="T280"/>
  <c r="R281"/>
  <c r="R280"/>
  <c r="P281"/>
  <c r="P280"/>
  <c r="BK281"/>
  <c r="BK280"/>
  <c r="J280"/>
  <c r="J281"/>
  <c r="BE281"/>
  <c r="J65"/>
  <c r="BI274"/>
  <c r="BH274"/>
  <c r="BG274"/>
  <c r="BF274"/>
  <c r="T274"/>
  <c r="T273"/>
  <c r="R274"/>
  <c r="R273"/>
  <c r="P274"/>
  <c r="P273"/>
  <c r="BK274"/>
  <c r="BK273"/>
  <c r="J273"/>
  <c r="J274"/>
  <c r="BE274"/>
  <c r="J64"/>
  <c r="BI270"/>
  <c r="BH270"/>
  <c r="BG270"/>
  <c r="BF270"/>
  <c r="T270"/>
  <c r="T269"/>
  <c r="R270"/>
  <c r="R269"/>
  <c r="P270"/>
  <c r="P269"/>
  <c r="BK270"/>
  <c r="BK269"/>
  <c r="J269"/>
  <c r="J270"/>
  <c r="BE270"/>
  <c r="J63"/>
  <c r="BI264"/>
  <c r="BH264"/>
  <c r="BG264"/>
  <c r="BF264"/>
  <c r="T264"/>
  <c r="R264"/>
  <c r="P264"/>
  <c r="BK264"/>
  <c r="J264"/>
  <c r="BE264"/>
  <c r="BI260"/>
  <c r="BH260"/>
  <c r="BG260"/>
  <c r="BF260"/>
  <c r="T260"/>
  <c r="T259"/>
  <c r="R260"/>
  <c r="R259"/>
  <c r="P260"/>
  <c r="P259"/>
  <c r="BK260"/>
  <c r="BK259"/>
  <c r="J259"/>
  <c r="J260"/>
  <c r="BE260"/>
  <c r="J62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88"/>
  <c r="BH188"/>
  <c r="BG188"/>
  <c r="BF188"/>
  <c r="T188"/>
  <c r="R188"/>
  <c r="P188"/>
  <c r="BK188"/>
  <c r="J188"/>
  <c r="BE188"/>
  <c r="BI183"/>
  <c r="BH183"/>
  <c r="BG183"/>
  <c r="BF183"/>
  <c r="T183"/>
  <c r="R183"/>
  <c r="P183"/>
  <c r="BK183"/>
  <c r="J183"/>
  <c r="BE183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9"/>
  <c r="R92"/>
  <c r="R91"/>
  <c r="R90"/>
  <c r="R89"/>
  <c r="P92"/>
  <c r="P91"/>
  <c r="P90"/>
  <c r="P89"/>
  <c i="1" r="AU55"/>
  <c i="2" r="BK92"/>
  <c r="BK91"/>
  <c r="J91"/>
  <c r="BK90"/>
  <c r="J90"/>
  <c r="BK89"/>
  <c r="J89"/>
  <c r="J59"/>
  <c r="J30"/>
  <c i="1" r="AG55"/>
  <c i="2" r="J92"/>
  <c r="BE92"/>
  <c r="J33"/>
  <c i="1" r="AV55"/>
  <c i="2" r="F33"/>
  <c i="1" r="AZ55"/>
  <c i="2" r="J61"/>
  <c r="J60"/>
  <c r="J85"/>
  <c r="F85"/>
  <c r="F83"/>
  <c r="E81"/>
  <c r="J54"/>
  <c r="F54"/>
  <c r="F52"/>
  <c r="E50"/>
  <c r="J39"/>
  <c r="J24"/>
  <c r="E24"/>
  <c r="J86"/>
  <c r="J55"/>
  <c r="J23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<sst xmlns="http://schemas.openxmlformats.org/spreadsheetml/2006/main">
  <si>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</si>
  <si>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</si>
  <si>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</si>
  <si>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</si>
  <si>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</si>
  <si>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{748623c9-87a1-44dc-960e-d7e1d5a558d3}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</si>
  <si>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</si>
  <si>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</si>
  <si>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</si>
  <si>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</si>
  <si>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</si>
  <si>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</si>
  <si>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</si>
  <si>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</si>
  <si>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</si>
  <si>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</si>
  <si>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</si>
  <si>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II/112 Struhařov, rekonstrukce silnice – provozní staničení km 6,70 – 9,48</t>
  </si>
  <si>
    <t>KSO:</t>
  </si>
  <si>
    <t/>
  </si>
  <si>
    <t>CC-CZ:</t>
  </si>
  <si>
    <t>Místo:</t>
  </si>
  <si>
    <t>Struhařov</t>
  </si>
  <si>
    <t>Datum:</t>
  </si>
  <si>
    <t>19. 3. 2018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</si>
  <si>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</si>
  <si>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</si>
  <si>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</si>
  <si>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</si>
  <si>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</si>
  <si>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</si>
  <si>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</si>
  <si>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Atelier PROMIKA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</si>
  <si>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</si>
  <si>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</si>
  <si>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</si>
  <si>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</si>
  <si>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</si>
  <si>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</si>
  <si>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</si>
  <si>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</si>
  <si>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</si>
  <si>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</si>
  <si>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</si>
  <si>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</si>
  <si>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</si>
  <si>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</si>
  <si>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</si>
  <si>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</si>
  <si>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</si>
  <si>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</si>
  <si>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</si>
  <si>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</si>
  <si>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</si>
  <si>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</si>
  <si>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</si>
  <si>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</si>
  <si>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</si>
  <si>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</si>
  <si>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</si>
  <si>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</si>
  <si>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</si>
  <si>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</si>
  <si>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</si>
  <si>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</si>
  <si>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</si>
  <si>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</si>
  <si>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</si>
  <si>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</si>
  <si>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</si>
  <si>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</si>
  <si>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</si>
  <si>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</si>
  <si>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</si>
  <si>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</si>
  <si>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</si>
  <si>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</si>
  <si>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121</t>
  </si>
  <si>
    <t>Silnice II/112</t>
  </si>
  <si>
    <t>STA</t>
  </si>
  <si>
    <t>1</t>
  </si>
  <si>
    <t>{759687a0-a8a0-48ce-a103-5d0327cf963c}</t>
  </si>
  <si>
    <t>2</t>
  </si>
  <si>
    <t>SO 182</t>
  </si>
  <si>
    <t>Přechodné dopravní zančení (SO 121)</t>
  </si>
  <si>
    <t>{57c3f8c7-c203-46be-ba23-2bd4356af8ee}</t>
  </si>
  <si>
    <t>SO 190</t>
  </si>
  <si>
    <t>Dopravně inženýrská opatření (SO 201, SO 202, SO 203)</t>
  </si>
  <si>
    <t>{639d1f75-bb3e-49aa-b117-28768091fb7c}</t>
  </si>
  <si>
    <t>SO 193</t>
  </si>
  <si>
    <t xml:space="preserve">Stálé dopravní značení </t>
  </si>
  <si>
    <t>{4cb1d81c-2490-4a2c-865b-4f51895924a5}</t>
  </si>
  <si>
    <t>SO 201</t>
  </si>
  <si>
    <t xml:space="preserve"> Most ev.č. 112-007 přes suchou strouhu u osady Dobříčkov</t>
  </si>
  <si>
    <t>{4a2eaad3-8cf0-4d62-a722-ef8a82b536d6}</t>
  </si>
  <si>
    <t>SO 202</t>
  </si>
  <si>
    <t>Most ev. č. 112-009 přes strouhu u obce Jemniště</t>
  </si>
  <si>
    <t>{2667ab9b-e01f-4425-b8a5-1a2716b0d22c}</t>
  </si>
  <si>
    <t>SO 203</t>
  </si>
  <si>
    <t>Most ev. č. 112-010 přes Jemnišťský potok</t>
  </si>
  <si>
    <t>{334594fd-55e4-4f8f-a505-a0444a066df4}</t>
  </si>
  <si>
    <t>VRN</t>
  </si>
  <si>
    <t>Vedlejší rozpočtové náklady</t>
  </si>
  <si>
    <t>VON</t>
  </si>
  <si>
    <t>{68d4bdbb-d913-4168-907f-3357906e8f9e}</t>
  </si>
  <si>
    <t>KRYCÍ LIST SOUPISU PRACÍ</t>
  </si>
  <si>
    <t>Objekt:</t>
  </si>
  <si>
    <t>SO 121 - Silnice II/112</t>
  </si>
  <si>
    <t>Pokud není ve výkazu uvedeno jinak, délky a plochy byly odměřeny z příloh Situace a Vzorové příčné řezy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</si>
  <si>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</si>
  <si>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</si>
  <si>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</si>
  <si>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</si>
  <si>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</si>
  <si>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</si>
  <si>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</si>
  <si>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</si>
  <si>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</si>
  <si>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</si>
  <si>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</si>
  <si>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</si>
  <si>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</si>
  <si>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</si>
  <si>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</si>
  <si>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</si>
  <si>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</si>
  <si>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</si>
  <si>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</si>
  <si>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</si>
  <si>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</si>
  <si>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</si>
  <si>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</si>
  <si>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</si>
  <si>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</si>
  <si>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</si>
  <si>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</si>
  <si>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</si>
  <si>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</si>
  <si>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</si>
  <si>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</si>
  <si>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</si>
  <si>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</si>
  <si>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</si>
  <si>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</si>
  <si>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</si>
  <si>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</si>
  <si>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-424936088</t>
  </si>
  <si>
    <t>PP</t>
  </si>
  <si>
    <t>Odstranění křovin a stromů s odstraněním kořenů průměru kmene do 100 mm do sklonu terénu 1 : 5, při celkové ploše do 1 000 m2</t>
  </si>
  <si>
    <t>VV</t>
  </si>
  <si>
    <t>"odborný odhad" 500</t>
  </si>
  <si>
    <t>111201401</t>
  </si>
  <si>
    <t>Spálení křovin a stromů průměru kmene do 100 mm</t>
  </si>
  <si>
    <t>-1242551524</t>
  </si>
  <si>
    <t>Spálení odstraněných křovin a stromů na hromadách průměru kmene do 100 mm pro jakoukoliv plochu</t>
  </si>
  <si>
    <t>3</t>
  </si>
  <si>
    <t>113107222</t>
  </si>
  <si>
    <t>Odstranění podkladu z kameniva drceného tl 200 mm strojně pl přes 200 m2</t>
  </si>
  <si>
    <t>-609827059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</si>
  <si>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</si>
  <si>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"odstranění stávající konstrukce (tl. průměrně 200mm), prováděno po odfrézování" 19500+2720*0,5</t>
  </si>
  <si>
    <t>113154234</t>
  </si>
  <si>
    <t>Frézování živičného krytu tl 100 mm pruh š 2 m pl do 1000 m2 bez překážek v trase</t>
  </si>
  <si>
    <t>-96431925</t>
  </si>
  <si>
    <t>Frézování živičného podkladu nebo krytu s naložením na dopravní prostředek plochy přes 500 do 1 000 m2 bez překážek v trase pruhu šířky přes 1 m do 2 m, tloušťky vrstvy 100 mm</t>
  </si>
  <si>
    <t>P</t>
  </si>
  <si>
    <t>Poznámka k položce:_x000d_
Vrchní vrstva tl. do 200mm - směs bez obsahu nebezpečných látek, lze následně využít i mimo stavbu, předpoklad použití celého rozsahu ;_x000d_
neuvažována hmotnost sutě, následné využití ;_x000d_
případný přebytek deponován dle dispozic zhotovitele na recyklační středisko, vč. poplatku za uložení</t>
  </si>
  <si>
    <t xml:space="preserve">"frézování manipulační plochy  (tl. 100mm) - nastavení R 0/32 (následně použito pro podkladní vrstvy a sjezdy)" 350</t>
  </si>
  <si>
    <t>5</t>
  </si>
  <si>
    <t>113154434</t>
  </si>
  <si>
    <t>Frézování živičného krytu tl 100 mm pruh š 2 m pl přes 10000 m2 bez překážek v trase</t>
  </si>
  <si>
    <t>1917260199</t>
  </si>
  <si>
    <t>Frézování živičného podkladu nebo krytu s naložením na dopravní prostředek plochy přes 10 000 m2 bez překážek v trase pruhu šířky do 2 m, tloušťky vrstvy 100 mm</t>
  </si>
  <si>
    <t>Poznámka k položce:_x000d_
Spodní vrstva tl. do 100mm - směs s obsahem nebezpečných látek, bude použito na stavbě bez odvozu na mezideponii! ;_x000d_
neuvažována hmotnost sutě, následné využití</t>
  </si>
  <si>
    <t>"frézování vozovky v celém rozsahu stavby (tl. průměrně 80mm) - nastavení R 0/32 (následně použito pro podkladní vrstvy a sjezdy) " 19500</t>
  </si>
  <si>
    <t>6</t>
  </si>
  <si>
    <t>113154435</t>
  </si>
  <si>
    <t>Frézování živičného krytu tl 200 mm pruh š 2 m pl přes 10000 m2 bez překážek v trase</t>
  </si>
  <si>
    <t>-1631974402</t>
  </si>
  <si>
    <t>Frézování živičného podkladu nebo krytu s naložením na dopravní prostředek plochy přes 10 000 m2 bez překážek v trase pruhu šířky do 2 m, tloušťky vrstvy 200 mm</t>
  </si>
  <si>
    <t>"frézování vozovky v celém rozsahu stavby (tl. průměrně 150mm) - nastavení R 0/32 (následně použito pro podkladní vrstvy a sjezdy) " 19500</t>
  </si>
  <si>
    <t>7</t>
  </si>
  <si>
    <t>121101101</t>
  </si>
  <si>
    <t>Sejmutí ornice s přemístěním na vzdálenost do 50 m</t>
  </si>
  <si>
    <t>m3</t>
  </si>
  <si>
    <t>2082968715</t>
  </si>
  <si>
    <t>Sejmutí ornice nebo lesní půdy s vodorovným přemístěním na hromady v místě upotřebení nebo na dočasné či trvalé skládky se složením, na vzdálenost do 50 m</t>
  </si>
  <si>
    <t>"v tl. 0,1m, drn, degradovaná ornice - trvalá skládka" (44705-2585-19500-350)*0,1</t>
  </si>
  <si>
    <t>8</t>
  </si>
  <si>
    <t>122101101</t>
  </si>
  <si>
    <t>Odkopávky a prokopávky nezapažené v hornině tř. 1 a 2 objem do 100 m3</t>
  </si>
  <si>
    <t>-1666432323</t>
  </si>
  <si>
    <t>Odkopávky a prokopávky nezapažené s přehozením výkopku na vzdálenost do 3 m nebo s naložením na dopravní prostředek v horninách tř. 1 a 2 do 100 m3</t>
  </si>
  <si>
    <t>"úprava doplňkové zeleně v šířce cca 2,0m a tl. cca 0,25m - trvalá skládka" 400*0,25</t>
  </si>
  <si>
    <t>9</t>
  </si>
  <si>
    <t>122202202</t>
  </si>
  <si>
    <t>Odkopávky a prokopávky nezapažené pro silnice objemu do 1000 m3 v hornině tř. 3</t>
  </si>
  <si>
    <t>311309840</t>
  </si>
  <si>
    <t>Odkopávky a prokopávky nezapažené pro silnice s přemístěním výkopku v příčných profilech na vzdálenost do 15 m nebo s naložením na dopravní prostředek v hornině tř. 3 přes 100 do 1 000 m3</t>
  </si>
  <si>
    <t>"stržení krajnice v šířce cca 0,5m prům. tl. 230mm (na úroveň frézy), včetně odstranění nánosu - trvalá skládka" 5170*0,5*0,23</t>
  </si>
  <si>
    <t>"predikce 50% tř. 3"</t>
  </si>
  <si>
    <t>"výkopy po odstranění stávající konstrukce vozovky na úroveň navrhované pláně, prům. tl. 70mm - trvalá skládka" (20860+2720)*0,07*0,5</t>
  </si>
  <si>
    <t>"odstranění případné konstrukce sjezdu a zeminy potřebné pro obnovu či zřízení propustku v hloubce max. 1,0m - trvalá skládka" 460*1,0*0,5</t>
  </si>
  <si>
    <t>10</t>
  </si>
  <si>
    <t>122202209</t>
  </si>
  <si>
    <t>Příplatek k odkopávkám a prokopávkám pro silnice v hornině tř. 3 za lepivost</t>
  </si>
  <si>
    <t>1037022646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</si>
  <si>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</si>
  <si>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"lepivost 50%"</t>
  </si>
  <si>
    <t>"stržení krajnice v šířce cca 0,5m prům. tl. 230mm (na úroveň frézy), včetně odstranění nánosu" 5170*0,5*0,23</t>
  </si>
  <si>
    <t>"výkopy po odstranění stávající konstrukce vozovky na úroveň navrhované pláně, prům. tl. 70mm" (20860+2720)*0,07*0,5</t>
  </si>
  <si>
    <t>"odstranění případné konstrukce sjezdu a zeminy potřebné pro obnovu či zřízení propustku v hloubce max. 1,0m" 460*1,0*0,5</t>
  </si>
  <si>
    <t>1649,85*0,5 'Přepočtené koeficientem množství</t>
  </si>
  <si>
    <t>11</t>
  </si>
  <si>
    <t>122302202</t>
  </si>
  <si>
    <t>Odkopávky a prokopávky nezapažené pro silnice objemu do 1000 m3 v hornině tř. 4</t>
  </si>
  <si>
    <t>2024250213</t>
  </si>
  <si>
    <t>Odkopávky a prokopávky nezapažené pro silnice s přemístěním výkopku v příčných profilech na vzdálenost do 15 m nebo s naložením na dopravní prostředek v hornině tř. 4 přes 100 do 1 000 m3</t>
  </si>
  <si>
    <t>"predikce 50% tř. 4"</t>
  </si>
  <si>
    <t>12</t>
  </si>
  <si>
    <t>122302209</t>
  </si>
  <si>
    <t>Příplatek k odkopávkám a prokopávkám pro silnice v hornině tř. 4 za lepivost</t>
  </si>
  <si>
    <t>1115183848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</si>
  <si>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</si>
  <si>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1055,3*0,5 'Přepočtené koeficientem množství</t>
  </si>
  <si>
    <t>13</t>
  </si>
  <si>
    <t>132201201</t>
  </si>
  <si>
    <t>Hloubení rýh š do 2000 mm v hornině tř. 3 objemu do 100 m3</t>
  </si>
  <si>
    <t>965835988</t>
  </si>
  <si>
    <t>Hloubení zapažených i nezapažených rýh šířky přes 600 do 2 000 mm s urovnáním dna do předepsaného profilu a spádu v hornině tř. 3 do 100 m3</t>
  </si>
  <si>
    <t>"rýha pro osazení propustků DN 400 vč. rýhy pro ukončující práh - trvalá skládka" (4*8,0+2*9,0+1*10,0+1*14,0)*1,0*0,8</t>
  </si>
  <si>
    <t>"rýha pro osazení propustků DN 800 vč. rýhy pro ukončující práh - trvalá skládka" (10+15)*1,0*1,2</t>
  </si>
  <si>
    <t>14</t>
  </si>
  <si>
    <t>132201202</t>
  </si>
  <si>
    <t>Hloubení rýh š do 2000 mm v hornině tř. 3 objemu do 1000 m3</t>
  </si>
  <si>
    <t>-210939196</t>
  </si>
  <si>
    <t>Hloubení zapažených i nezapažených rýh šířky přes 600 do 2 000 mm s urovnáním dna do předepsaného profilu a spádu v hornině tř. 3 přes 100 do 1 000 m3</t>
  </si>
  <si>
    <t>"výkop pro zpevnění svahu georohoží, sklon 1:1,25-1:1,5 do h=3,0m - trvalá skládka" 70*3,6*0,5</t>
  </si>
  <si>
    <t>"výkop pro zpevnění svahu georohoží, sklon 1:1,5-1:1 do h=3,0m - trvalá skládka" 306,4*3,6*0,5</t>
  </si>
  <si>
    <t>132201209</t>
  </si>
  <si>
    <t>Příplatek za lepivost k hloubení rýh š do 2000 mm v hornině tř. 3</t>
  </si>
  <si>
    <t>-1283015481</t>
  </si>
  <si>
    <t>Hloubení zapažených i nezapažených rýh šířky přes 600 do 2 000 mm s urovnáním dna do předepsaného profilu a spádu v hornině tř. 3 Příplatek k cenám za lepivost horniny tř. 3</t>
  </si>
  <si>
    <t>"rýha pro osazení propustků DN 400 vč. rýhy pro ukončující práh" (4*8,0+2*9,0+1*10,0+1*14,0)*1,0*0,8</t>
  </si>
  <si>
    <t>"rýha pro osazení propustků DN 800 vč. rýhy pro ukončující práh" (10+15)*1,0*1,2</t>
  </si>
  <si>
    <t>"výkop pro zpevnění svahu georohoží, sklon 1:1,25-1:1,5 do h=3,0m" 70*3,6*0,5</t>
  </si>
  <si>
    <t>"výkop pro zpevnění svahu georohoží, sklon 1:1,5-1:1 do h=3,0m" 306,4*3,6*0,5</t>
  </si>
  <si>
    <t>766,72*0,5 'Přepočtené koeficientem množství</t>
  </si>
  <si>
    <t>16</t>
  </si>
  <si>
    <t>132301202</t>
  </si>
  <si>
    <t>Hloubení rýh š do 2000 mm v hornině tř. 4 objemu do 1000 m3</t>
  </si>
  <si>
    <t>100967964</t>
  </si>
  <si>
    <t>Hloubení zapažených i nezapažených rýh šířky přes 600 do 2 000 mm s urovnáním dna do předepsaného profilu a spádu v hornině tř. 4 přes 100 do 1 000 m3</t>
  </si>
  <si>
    <t>17</t>
  </si>
  <si>
    <t>132301209</t>
  </si>
  <si>
    <t>Příplatek za lepivost k hloubení rýh š do 2000 mm v hornině tř. 4</t>
  </si>
  <si>
    <t>1127233509</t>
  </si>
  <si>
    <t>Hloubení zapažených i nezapažených rýh šířky přes 600 do 2 000 mm s urovnáním dna do předepsaného profilu a spádu v hornině tř. 4 Příplatek k cenám za lepivost horniny tř. 4</t>
  </si>
  <si>
    <t>677,52*0,5 'Přepočtené koeficientem množství</t>
  </si>
  <si>
    <t>18</t>
  </si>
  <si>
    <t>155131312</t>
  </si>
  <si>
    <t>Zřízení protierozního zpevnění svahů geomříží, georohoží sklonu do 1:1 včetně kotvení</t>
  </si>
  <si>
    <t>-1747866046</t>
  </si>
  <si>
    <t>Zřízení protierozního zpevnění svahů geomříží nebo georohoží včetně plošného kotvení ocelovými skobami, ve sklonu přes 1:2 do 1:1</t>
  </si>
  <si>
    <t>"zpevněný svahu georohoží, včetně kotvení, sklon 1:2-1:1,5" 175*2+70*3</t>
  </si>
  <si>
    <t>"zpevněný svahu georohoží, včetně kotvení, sklon 1:1,25-1:1,5 do h=3,0m" 70*4,2</t>
  </si>
  <si>
    <t>"zpevněný svahu georohoží, včetně kotvení, sklon 1:1,5-1:1 do h=3,0m" 306,4*4,2</t>
  </si>
  <si>
    <t>19</t>
  </si>
  <si>
    <t>M</t>
  </si>
  <si>
    <t>69321121</t>
  </si>
  <si>
    <t>georohož protierozní</t>
  </si>
  <si>
    <t>2073732261</t>
  </si>
  <si>
    <t>Poznámka k položce:_x000d_
min. 400g/m2</t>
  </si>
  <si>
    <t>2140,88*1,15 'Přepočtené koeficientem množství</t>
  </si>
  <si>
    <t>20</t>
  </si>
  <si>
    <t>161101101</t>
  </si>
  <si>
    <t>Svislé přemístění výkopku z horniny tř. 1 až 4 hl výkopu do 2,5 m</t>
  </si>
  <si>
    <t>101935347</t>
  </si>
  <si>
    <t>Svislé přemístění výkopku bez naložení do dopravní nádoby avšak s vyprázdněním dopravní nádoby na hromadu nebo do dopravního prostředku z horniny tř. 1 až 4, při hloubce výkopu přes 1 do 2,5 m</t>
  </si>
  <si>
    <t>"výkop po provedení odstranění souvrství, h do 2,5m"</t>
  </si>
  <si>
    <t>"výkop pro zpevnění svahu georohoží, sklon 1:1,25-1:1,5 do h=3,0m" 70*3,6</t>
  </si>
  <si>
    <t>"výkop pro zpevnění svahu georohoží, sklon 1:1,5-1:1 do h=3,0m" 306,4*3,6</t>
  </si>
  <si>
    <t>162701105-1</t>
  </si>
  <si>
    <t>Vodorovné přemístění výkopku/sypaniny z horniny tř. 1 až 4 na skládku dle dodavatele stavby včetně uložení</t>
  </si>
  <si>
    <t>916490934</t>
  </si>
  <si>
    <t>"drn, degradovaná ornice" 2227</t>
  </si>
  <si>
    <t>"odkopávky a rýhy v tř. 2" 100</t>
  </si>
  <si>
    <t>"odkopávky a rýhy v tř. 3" 1649,85+89,2+677,52</t>
  </si>
  <si>
    <t>"odkopávky a rýhy v tř. 4" 1055,3+677,52</t>
  </si>
  <si>
    <t>22</t>
  </si>
  <si>
    <t>171101111</t>
  </si>
  <si>
    <t>Uložení sypaniny z hornin nesoudržných sypkých s vlhkostí l(d) 0,9 v aktivní zóně</t>
  </si>
  <si>
    <t>-371205464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</si>
  <si>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</si>
  <si>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"násypy vhodnou zeminou po odstranění stávající konstrukce vozovky na úroveň navrhované pláně, včetně hutnění po vrstvách, osazení a dodávka" 700</t>
  </si>
  <si>
    <t>23</t>
  </si>
  <si>
    <t>171101112</t>
  </si>
  <si>
    <t>Uložení sypaniny z hornin nesoudržných sypkých s vlhkostí l(d) pod 0,9 mimo aktivní zónu</t>
  </si>
  <si>
    <t>876192137</t>
  </si>
  <si>
    <t>Uložení sypaniny do násypů s rozprostřením sypaniny ve vrstvách a s hrubým urovnáním zhutněných s uzavřením povrchu násypu z hornin nesoudržných sypkých s relativní ulehlostí I(d) pod 0,9 nebo mimo aktivní zónu</t>
  </si>
  <si>
    <t>"násypy vhodnou zeminou, hutnění po vrstvách pro zpevnění svahu georohoží, sklon 1:1,25-1:1,5 do h=3,0m" 70*3,8</t>
  </si>
  <si>
    <t>"násypy vhodnou zeminou, hutnění po vrstvách pro zpevnění svahu georohoží, sklon 1:1,5-1:1 do h=3,0m" 306,4*4,0</t>
  </si>
  <si>
    <t>24</t>
  </si>
  <si>
    <t>103641000-1</t>
  </si>
  <si>
    <t>zemina pro terénní úpravy - tříděná</t>
  </si>
  <si>
    <t>t</t>
  </si>
  <si>
    <t>-1761180100</t>
  </si>
  <si>
    <t>2191,6*1,8 'Přepočtené koeficientem množství</t>
  </si>
  <si>
    <t>25</t>
  </si>
  <si>
    <t>171101121</t>
  </si>
  <si>
    <t>Uložení sypaniny z hornin nesoudržných kamenitých do násypů zhutněných</t>
  </si>
  <si>
    <t>-603100248</t>
  </si>
  <si>
    <t>Uložení sypaniny do násypů s rozprostřením sypaniny ve vrstvách a s hrubým urovnáním zhutněných s uzavřením povrchu násypu z hornin nesoudržných kamenitých</t>
  </si>
  <si>
    <t>"hutněný štěrkový polštář pod zpevnění svahu georohoží, sklon 1:1,25-1:1,5 do h=3,0m" 70*0,55</t>
  </si>
  <si>
    <t>"hutněný štěrkový polštář pod zpevnění svahu georohoží, sklon 1:1,5-1:1 do h=3,0m" 306,4*0,55</t>
  </si>
  <si>
    <t>26</t>
  </si>
  <si>
    <t>58344199</t>
  </si>
  <si>
    <t>štěrkodrť frakce 0-63</t>
  </si>
  <si>
    <t>841153442</t>
  </si>
  <si>
    <t>207,02*2,1 'Přepočtené koeficientem množství</t>
  </si>
  <si>
    <t>27</t>
  </si>
  <si>
    <t>171201201</t>
  </si>
  <si>
    <t>Uložení sypaniny na skládky</t>
  </si>
  <si>
    <t>559472075</t>
  </si>
  <si>
    <t>28</t>
  </si>
  <si>
    <t>171201211</t>
  </si>
  <si>
    <t>Poplatek za uložení stavebního odpadu - zeminy a kameniva na skládce</t>
  </si>
  <si>
    <t>1471007919</t>
  </si>
  <si>
    <t>Poplatek za uložení stavebního odpadu na skládce (skládkovné) zeminy a kameniva zatříděného do Katalogu odpadů pod kódem 170 504</t>
  </si>
  <si>
    <t>6476,39*1,8 'Přepočtené koeficientem množství</t>
  </si>
  <si>
    <t>29</t>
  </si>
  <si>
    <t>174101101</t>
  </si>
  <si>
    <t>Zásyp jam, šachet rýh nebo kolem objektů sypaninou se zhutněním</t>
  </si>
  <si>
    <t>-219355285</t>
  </si>
  <si>
    <t>Zásyp sypaninou z jakékoliv horniny s uložením výkopku ve vrstvách se zhutněním jam, šachet, rýh nebo kolem objektů v těchto vykopávkách</t>
  </si>
  <si>
    <t>"zásyp nad propustky DN 400" (4*8,0+2*9,0+1*10,0+1*14,0)*0,5*0,8</t>
  </si>
  <si>
    <t>"zásyp nad propustky DN 800" (10+15)*0,6*1,2</t>
  </si>
  <si>
    <t>30</t>
  </si>
  <si>
    <t>-191544608</t>
  </si>
  <si>
    <t>47,6*1,8 'Přepočtené koeficientem množství</t>
  </si>
  <si>
    <t>31</t>
  </si>
  <si>
    <t>181951101</t>
  </si>
  <si>
    <t>Úprava pláně v hornině tř. 1 až 4 bez zhutnění</t>
  </si>
  <si>
    <t>378803901</t>
  </si>
  <si>
    <t>Úprava pláně vyrovnáním výškových rozdílů v hornině tř. 1 až 4 bez zhutnění</t>
  </si>
  <si>
    <t>"úprava doplňkové zeleně v šířce cca 2,0m a tl. cca 0,25m - vyrovnání terénu" 400</t>
  </si>
  <si>
    <t>32</t>
  </si>
  <si>
    <t>181951102</t>
  </si>
  <si>
    <t>Úprava pláně v hornině tř. 1 až 4 se zhutněním</t>
  </si>
  <si>
    <t>1356021964</t>
  </si>
  <si>
    <t>Úprava pláně vyrovnáním výškových rozdílů v hornině tř. 1 až 4 se zhutněním</t>
  </si>
  <si>
    <t xml:space="preserve">"zhutnění pláně Edef,2 = 45MPa" </t>
  </si>
  <si>
    <t>"vozovka" 19500*1,53</t>
  </si>
  <si>
    <t>"konstrukce sjezdů a stávající nezpevněné konstrukce" 240*1,18</t>
  </si>
  <si>
    <t>33</t>
  </si>
  <si>
    <t>182301131</t>
  </si>
  <si>
    <t>Rozprostření ornice pl přes 500 m2 ve svahu přes 1:5 tl vrstvy do 100 mm</t>
  </si>
  <si>
    <t>90048000</t>
  </si>
  <si>
    <t>Rozprostření a urovnání ornice ve svahu sklonu přes 1:5 při souvislé ploše přes 500 m2, tl. vrstvy do 100 mm</t>
  </si>
  <si>
    <t>"ohumusování ze zeminý schopné zúrodnění tl. 0,10m a osetí travním semenem" 44705-3950-19500-350-190-15*8</t>
  </si>
  <si>
    <t>34</t>
  </si>
  <si>
    <t>103641010-1</t>
  </si>
  <si>
    <t xml:space="preserve">zemina pro terénní úpravy -  ornice</t>
  </si>
  <si>
    <t>1215596821</t>
  </si>
  <si>
    <t>"ohumusování ze zeminý schopné zúrodnění tl. 0,10m a osetí travním semenem" (44705-3950-19500-350-190-15*8)*0,1</t>
  </si>
  <si>
    <t>2059,5*1,8 'Přepočtené koeficientem množství</t>
  </si>
  <si>
    <t>35</t>
  </si>
  <si>
    <t>183405211-1</t>
  </si>
  <si>
    <t>Výsev trávníku hydroosevem na ornici včetně obdělání půdy, hnojení půdy hnojivem a dodávkou hnojiva, včetně ošetření trávníku, klíčící trávník je nutné v suchém období kropit a po dosažení výšky 10 – 15 cm 1x posekat</t>
  </si>
  <si>
    <t>1773585892</t>
  </si>
  <si>
    <t>"ohumusování tl. 0,10m a osetí travním semenem" 44705-3950-19500-350-190-15*8</t>
  </si>
  <si>
    <t>36</t>
  </si>
  <si>
    <t>00572474</t>
  </si>
  <si>
    <t>osivo směs travní krajinná-svahová</t>
  </si>
  <si>
    <t>kg</t>
  </si>
  <si>
    <t>2023259573</t>
  </si>
  <si>
    <t>20910*0,025 'Přepočtené koeficientem množství</t>
  </si>
  <si>
    <t>Zakládání</t>
  </si>
  <si>
    <t>37</t>
  </si>
  <si>
    <t>213111121</t>
  </si>
  <si>
    <t>Stabilizace základové spáry zřízením vrstvy z geomříže tuhé</t>
  </si>
  <si>
    <t>1917750939</t>
  </si>
  <si>
    <t>Stabilizace základové spáry zřízením vrstvy z geomříže tuhé</t>
  </si>
  <si>
    <t>"sanace stupňů svahu geomříží, sklon svahu 1:1,25-1:1,5 do h=3,0m" 70*9</t>
  </si>
  <si>
    <t>"sanace stupňů svahu geomříží, sklon svahu 1:1,5-1:1 do h=3,0m" 306,4*16</t>
  </si>
  <si>
    <t>38</t>
  </si>
  <si>
    <t>69321014</t>
  </si>
  <si>
    <t>geomříž dvouosá tuhá PP s tahovou pevností 40kN/m</t>
  </si>
  <si>
    <t>-1519109373</t>
  </si>
  <si>
    <t>5532,4*1,15 'Přepočtené koeficientem množství</t>
  </si>
  <si>
    <t>Svislé a kompletní konstrukce</t>
  </si>
  <si>
    <t>39</t>
  </si>
  <si>
    <t>358215114</t>
  </si>
  <si>
    <t>Bourání šachty, stoky kompletní nebo otvorů ze zdiva kamenného plochy do 4 m2</t>
  </si>
  <si>
    <t>1142437686</t>
  </si>
  <si>
    <t>Bourání šachty, stoky kompletní nebo vybourání otvorů průřezové plochy do 4 m2 ve stokách ze zdiva kamenného</t>
  </si>
  <si>
    <t>"odstranění propustku (velikosti cca 1,5m x 1,5m - kámen) s kamennými čely - trvalá skládka" (10,0+15,0)*2,25+4*1,5</t>
  </si>
  <si>
    <t>Vodorovné konstrukce</t>
  </si>
  <si>
    <t>40</t>
  </si>
  <si>
    <t>452312161</t>
  </si>
  <si>
    <t>Sedlové lože z betonu prostého tř. C 25/30 otevřený výkop</t>
  </si>
  <si>
    <t>-1918407329</t>
  </si>
  <si>
    <t>Podkladní a zajišťovací konstrukce z betonu prostého v otevřeném výkopu sedlové lože pod potrubí z betonu tř. C 25/30</t>
  </si>
  <si>
    <t>"osazení propustku DN 400 - betonové lože potrubí C25/30 n XF3 tl. 100mm" 74*0,1*0,6</t>
  </si>
  <si>
    <t>"osazení propustku DN 400 - ukončující práh C25/30 n XF3" (4+2+1+1)*2*0,8*0,3*0,4</t>
  </si>
  <si>
    <t>"osazení propustku DN 800 - betonové lože potrubí C25/30 n XF3 tl. 100mm" 25*0,1*1,0</t>
  </si>
  <si>
    <t>"osazení propustku DN 800 - ukončující práh C25/30 n XF3" 2*2*1,2*0,3*0,4</t>
  </si>
  <si>
    <t>Komunikace pozemní</t>
  </si>
  <si>
    <t>41</t>
  </si>
  <si>
    <t>561041131</t>
  </si>
  <si>
    <t>Zřízení podkladu ze zeminy upravené vápnem, cementem, směsnými pojivy tl 300 mm plochy přes 5000 m2</t>
  </si>
  <si>
    <t>1804305654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</si>
  <si>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</si>
  <si>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"sanační opatření, plocha vč. rozšíření 40%, pro sanaci uvažováno cca 70% celkové plochy"</t>
  </si>
  <si>
    <t>"zlepšení zeminy aktivní zóny, v tloušťce 0,3m půdní frézou 2% směsného pojiva, množství a typ dle průkazních zkoušek" 19500*1,4*0,7</t>
  </si>
  <si>
    <t>42</t>
  </si>
  <si>
    <t>58530170</t>
  </si>
  <si>
    <t>vápno nehašené CL 90-Q pro úpravu zemin standardní</t>
  </si>
  <si>
    <t>1518657234</t>
  </si>
  <si>
    <t>Poznámka k položce:_x000d_
O typu pojiva (vápno/cement) bude rozhodnuto na základě průkazních zkoušek</t>
  </si>
  <si>
    <t>"zlepšení zeminy aktivní zóny, v tloušťce 0,3m půdní frézou 2% směsného pojiva, množství a typ dle průkazních zkoušek"</t>
  </si>
  <si>
    <t>19500*1,4*0,7*0,3*35,4/1000</t>
  </si>
  <si>
    <t>43</t>
  </si>
  <si>
    <t>564851111</t>
  </si>
  <si>
    <t>Podklad ze štěrkodrtě ŠD tl 150 mm</t>
  </si>
  <si>
    <t>-1904960730</t>
  </si>
  <si>
    <t>Podklad ze štěrkodrti ŠD s rozprostřením a zhutněním, po zhutnění tl. 150 mm</t>
  </si>
  <si>
    <t>"vozovka - ŠDA tl. 150mm + rozšíření 46%" 19500*1,46</t>
  </si>
  <si>
    <t>44</t>
  </si>
  <si>
    <t>564871111</t>
  </si>
  <si>
    <t>Podklad ze štěrkodrtě ŠD tl 250 mm</t>
  </si>
  <si>
    <t>19929964</t>
  </si>
  <si>
    <t>Podklad ze štěrkodrti ŠD s rozprostřením a zhutněním, po zhutnění tl. 250 mm</t>
  </si>
  <si>
    <t>"nové konstrukce sjezdů a úprava stávajících nezpevněných konstrukcí - ŠDA tl. 250mm + rozčíření 18%" (190+50)*1,18</t>
  </si>
  <si>
    <t>45</t>
  </si>
  <si>
    <t>564931412</t>
  </si>
  <si>
    <t>Podklad z asfaltového recyklátu tl 100 mm</t>
  </si>
  <si>
    <t>-15076319</t>
  </si>
  <si>
    <t>Podklad nebo podsyp z asfaltového recyklátu s rozprostřením a zhutněním, po zhutnění tl. 100 mm</t>
  </si>
  <si>
    <t>"nové konstrukce sjezdů a úprava stávajících nezpevněných konstrukcí z R mat - recyklát R 0/32 tl. 100mm" 190+50</t>
  </si>
  <si>
    <t>46</t>
  </si>
  <si>
    <t>565135121</t>
  </si>
  <si>
    <t>Asfaltový beton vrstva podkladní ACP 16 (obalované kamenivo OKS) tl 50 mm š přes 3 m</t>
  </si>
  <si>
    <t>-44246002</t>
  </si>
  <si>
    <t>Asfaltový beton vrstva podkladní ACP 16 (obalované kamenivo střednězrnné - OKS) s rozprostřením a zhutněním v pruhu šířky přes 3 m, po zhutnění tl. 50 mm</t>
  </si>
  <si>
    <t>"vozovka - podkladní vrstva ACP 16+ tl. 50mm + rozšíření 5%, se zametením, očištěním podkladu" 19500*1,05</t>
  </si>
  <si>
    <t>47</t>
  </si>
  <si>
    <t>567522154</t>
  </si>
  <si>
    <t>Recyklace podkladu za studena na místě - promísení s pojivem, kamenivem tl 200 mm přes 10000 m2</t>
  </si>
  <si>
    <t>-319588706</t>
  </si>
  <si>
    <t>Recyklace podkladní vrstvy za studena na místě promísení rozpojené směsi s kamenivem a pojivem (materiál ve specifikaci) s rozhrnutím, zhutněním a vlhčením plochy přes 10 000 m2, tloušťky po zhutnění přes 180 do 200 mm</t>
  </si>
  <si>
    <t>Poznámka k položce:_x000d_
Materiál z výzisku._x000d_
Položka zahrnuje:_x000d_
- přesun vyfrézované směsi v rámci stavby (spodní vrstva nesmí být přemisťována mimo zábor stavby!),_x000d_
- provedení recyklace asf. materiálu na místě s přidáním cementu a asfaltové emulze RS 0/32 CA (C3/4) s dodáním cementu a asfaltové emulze v množství dle provedených průkazních zkoušek (C doporučené mn. 2,0-5,0%, uvažováno 4%, A doporučené mn. 2,0-4,0%, uvažováno 2,5%,_x000d_
- provedení kompletní konstrukce podkladní vrstvy.</t>
  </si>
  <si>
    <t>"vozovka - recyklát RS 0/32 CA (C3/4) tl. 200mm + rozšíření" 19500*1,13</t>
  </si>
  <si>
    <t>48</t>
  </si>
  <si>
    <t>58522110</t>
  </si>
  <si>
    <t>cement struskoportlandský</t>
  </si>
  <si>
    <t>-1667727327</t>
  </si>
  <si>
    <t>Poznámka k položce:_x000d_
uvažováno 4,0%, obj. hm. 1,750 t/m3</t>
  </si>
  <si>
    <t>"vozovka - recyklát RS 0/32 CA (C3/4) tl. 200mm + rozšíření" 19500*1,13*0,2*1,750*0,04</t>
  </si>
  <si>
    <t>49</t>
  </si>
  <si>
    <t>11162540</t>
  </si>
  <si>
    <t>emulze asfaltová obalovací pro použití za studena</t>
  </si>
  <si>
    <t>40034820</t>
  </si>
  <si>
    <t>Poznámka k položce:_x000d_
uvažováno 2,5%, obj. hm. 1,050 t/m3</t>
  </si>
  <si>
    <t>"vozovka - recyklát RS 0/32 CA (C3/4) tl. 200mm + rozšíření" 19500*1,13*0,2*1,050*0,025</t>
  </si>
  <si>
    <t>50</t>
  </si>
  <si>
    <t>569903311</t>
  </si>
  <si>
    <t>Zřízení zemních krajnic se zhutněním</t>
  </si>
  <si>
    <t>1588784987</t>
  </si>
  <si>
    <t>Zřízení zemních krajnic z hornin jakékoliv třídy se zhutněním</t>
  </si>
  <si>
    <t>"dosypávka krajnice vhodným materiálem, včetně zhutnění" (5270-211)*0,15+211*0,2</t>
  </si>
  <si>
    <t>51</t>
  </si>
  <si>
    <t>-447376087</t>
  </si>
  <si>
    <t>801,05*1,8 'Přepočtené koeficientem množství</t>
  </si>
  <si>
    <t>52</t>
  </si>
  <si>
    <t>569903321</t>
  </si>
  <si>
    <t>Zřízení zemních krajnic bez zhutnění</t>
  </si>
  <si>
    <t>350342790</t>
  </si>
  <si>
    <t>Zřízení zemních krajnic z hornin jakékoliv třídy bez zhutnění</t>
  </si>
  <si>
    <t>"nezpevněná krajnice stěrkodrtí ŠDB 0/32 tl. 100mm" 5270*0,75*0,1</t>
  </si>
  <si>
    <t>53</t>
  </si>
  <si>
    <t>58344171</t>
  </si>
  <si>
    <t>štěrkodrť frakce 0-32</t>
  </si>
  <si>
    <t>1619061807</t>
  </si>
  <si>
    <t>395,25*2,1 'Přepočtené koeficientem množství</t>
  </si>
  <si>
    <t>54</t>
  </si>
  <si>
    <t>573191111</t>
  </si>
  <si>
    <t>Postřik infiltrační kationaktivní emulzí PI-C v množství 1 kg/m2</t>
  </si>
  <si>
    <t>1075238477</t>
  </si>
  <si>
    <t>Postřik infiltrační kationaktivní emulzí PI-C v množství 1,00 kg/m2</t>
  </si>
  <si>
    <t>"PI-C 1,0kg/m2 - uváděno v množství zbytkového pojiva"</t>
  </si>
  <si>
    <t>"vozovka - podkladní vrstva ACP 16+ tl. 50mm + rozšíření 5%" 19500*1,05</t>
  </si>
  <si>
    <t>"manipulační plocha - ložní vrstva ACL 16+ tl. 60mm" 350</t>
  </si>
  <si>
    <t>55</t>
  </si>
  <si>
    <t>573211100-1</t>
  </si>
  <si>
    <t>Nalití hrany asfaltovou zálivkou na tl. do 40 mm</t>
  </si>
  <si>
    <t>m</t>
  </si>
  <si>
    <t>-598466724</t>
  </si>
  <si>
    <t>"ošetření spar asfaltovou zálivkou" 2720*3+115*3</t>
  </si>
  <si>
    <t>56</t>
  </si>
  <si>
    <t>573231106</t>
  </si>
  <si>
    <t>Postřik živičný spojovací ze silniční emulze PS-C v množství do 0,30 kg/m2</t>
  </si>
  <si>
    <t>-29389050</t>
  </si>
  <si>
    <t>Postřik spojovací PS-C bez posypu kamenivem ze silniční emulze, v množství do 0,30 kg/m2</t>
  </si>
  <si>
    <t>"PS-C 0,2kg/m2 - uváděno v množství zbytkového pojiva, se zametením, očištěním podkladu"</t>
  </si>
  <si>
    <t>"vozovka - obrusná vrstva ACO 11+ tl. 40mm" 19500</t>
  </si>
  <si>
    <t>"manipulační plocha - obrusná vrstva ACO 11+ tl. 40mm" 350</t>
  </si>
  <si>
    <t>"vozovka - ložní vrstva ACL 16+ tl. 60mm + rozšíření 2%" 19500*1,02</t>
  </si>
  <si>
    <t>57</t>
  </si>
  <si>
    <t>577134121</t>
  </si>
  <si>
    <t>Asfaltový beton vrstva obrusná ACO 11 (ABS) tř. I tl 40 mm š přes 3 m z nemodifikovaného asfaltu</t>
  </si>
  <si>
    <t>1460922835</t>
  </si>
  <si>
    <t>Asfaltový beton vrstva obrusná ACO 11 (ABS) s rozprostřením a se zhutněním z nemodifikovaného asfaltu v pruhu šířky přes 3 m tř. I, po zhutnění tl. 40 mm</t>
  </si>
  <si>
    <t>"vozovka - obrusná vrstva ACO 11+ tl. 40mm, se zametením, očištěním podkladu" 19500</t>
  </si>
  <si>
    <t>"manipulační plocha - obrusná vrstva ACO 11+ tl. 40mm, se zametením, očištěním podkladu" 350</t>
  </si>
  <si>
    <t>58</t>
  </si>
  <si>
    <t>577155122</t>
  </si>
  <si>
    <t>Asfaltový beton vrstva ložní ACL 16 (ABH) tl 60 mm š přes 3 m z nemodifikovaného asfaltu</t>
  </si>
  <si>
    <t>1932793783</t>
  </si>
  <si>
    <t>Asfaltový beton vrstva ložní ACL 16 (ABH) s rozprostřením a zhutněním z nemodifikovaného asfaltu v pruhu šířky přes 3 m, po zhutnění tl. 60 mm</t>
  </si>
  <si>
    <t>"vozovka - ložní vrstva ACL 16+ tl. 60mm + rozšíření 2%, se zametením, očištěním podkladu" 19500*1,02</t>
  </si>
  <si>
    <t>"manipulační plocha - ložní vrstva ACL 16+ tl. 60mm, se zametením, očištěním podkladu" 350</t>
  </si>
  <si>
    <t>Trubní vedení</t>
  </si>
  <si>
    <t>59</t>
  </si>
  <si>
    <t>895931111-1</t>
  </si>
  <si>
    <t>Vpusti kanalizačních horské z betonu prostého C25/30 velikosti 1800/1200/2800mm vč. přípravných prací (výkopů), podkladního betonu, betonu, bednění, rámu, mříže, napojení vpusti na propustek a zásypu vhodnou zeminou</t>
  </si>
  <si>
    <t>kus</t>
  </si>
  <si>
    <t>-1745499846</t>
  </si>
  <si>
    <t>"osazení horské vpusti monolitické 1,8x1,2x2,8m, včetně napojení na propustek, zásypu zeminou" 1</t>
  </si>
  <si>
    <t>Ostatní konstrukce a práce, bourání</t>
  </si>
  <si>
    <t>60</t>
  </si>
  <si>
    <t>919441211</t>
  </si>
  <si>
    <t>Čelo propustku z lomového kamene pro propustek z trub DN 300 až 500</t>
  </si>
  <si>
    <t>826499388</t>
  </si>
  <si>
    <t>Čelo propustku včetně římsy ze zdiva z lomového kamene, pro propustek z trub DN 300 až 500 mm</t>
  </si>
  <si>
    <t>"zřízení čel propustku DN 400 dl. 8, 9, 10 a 14m - šikmá čela z lomového kamene tl. 200 do betonového lože C20/25 tl. 100mm" (4+2+1+1)*2</t>
  </si>
  <si>
    <t>61</t>
  </si>
  <si>
    <t>919441221</t>
  </si>
  <si>
    <t>Čelo propustku z lomového kamene pro propustek z trub DN 600 až 800</t>
  </si>
  <si>
    <t>-1602261247</t>
  </si>
  <si>
    <t>Čelo propustku včetně římsy ze zdiva z lomového kamene, pro propustek z trub DN 600 až 800 mm</t>
  </si>
  <si>
    <t>"zřízení čel propustku DN 800 dl. 10 a 15m - šikmá čela z lomového kamene tl. 200 do betonového lože C20/25 tl. 100mm" 2*2</t>
  </si>
  <si>
    <t>62</t>
  </si>
  <si>
    <t>919521120</t>
  </si>
  <si>
    <t>Zřízení silničního propustku z trub betonových nebo ŽB DN 400</t>
  </si>
  <si>
    <t>-1846970169</t>
  </si>
  <si>
    <t>Zřízení silničního propustku z trub betonových nebo železobetonových DN 400 mm</t>
  </si>
  <si>
    <t>"osazení propustku DN 400 s šikmými čely dl. 8, 9, 10 a 14m" 4*8,0+2*9,0+1*10,0+1*14,0</t>
  </si>
  <si>
    <t>63</t>
  </si>
  <si>
    <t>59222010</t>
  </si>
  <si>
    <t>trouba železobetonová hrdlová přímá s integrovaným spojem 40X250 cm</t>
  </si>
  <si>
    <t>-1941631300</t>
  </si>
  <si>
    <t>74*1,015 'Přepočtené koeficientem množství</t>
  </si>
  <si>
    <t>64</t>
  </si>
  <si>
    <t>919521160</t>
  </si>
  <si>
    <t>Zřízení silničního propustku z trub betonových nebo ŽB DN 800</t>
  </si>
  <si>
    <t>-2055277753</t>
  </si>
  <si>
    <t>Zřízení silničního propustku z trub betonových nebo železobetonových DN 800 mm</t>
  </si>
  <si>
    <t>"osazení propustku DN 800 s šikmými čely dl. 10 a 15m" 10+15</t>
  </si>
  <si>
    <t>65</t>
  </si>
  <si>
    <t>59222002</t>
  </si>
  <si>
    <t>trouba hrdlová přímá železobetonová s integrovaným těsněním 80 x 250 x 11,5 cm</t>
  </si>
  <si>
    <t>-1527777808</t>
  </si>
  <si>
    <t>25*1,015 'Přepočtené koeficientem množství</t>
  </si>
  <si>
    <t>66</t>
  </si>
  <si>
    <t>919535556</t>
  </si>
  <si>
    <t>Obetonování trubního propustku betonem se zvýšenými nároky na prostředí tř. C 25/30</t>
  </si>
  <si>
    <t>-773885431</t>
  </si>
  <si>
    <t>Obetonování trubního propustku betonem prostým se zvýšenými nároky na prostředí tř. C 25/30</t>
  </si>
  <si>
    <t>"osazení propustku DN 400 - obetonování C25/30 n XF2 tl. 100mm" 74*0,1*1,1</t>
  </si>
  <si>
    <t>"osazení propustku DN 800 - obetonování C25/30 n XF2 tl. 100mm" 25*0,1*1,9</t>
  </si>
  <si>
    <t>67</t>
  </si>
  <si>
    <t>919735112</t>
  </si>
  <si>
    <t>Řezání stávajícího živičného krytu hl do 100 mm</t>
  </si>
  <si>
    <t>276999491</t>
  </si>
  <si>
    <t>Řezání stávajícího živičného krytu nebo podkladu hloubky přes 50 do 100 mm</t>
  </si>
  <si>
    <t>"zaříznutí živičného krytu stávající vozovky při frézování" 115*2</t>
  </si>
  <si>
    <t>"prořezy spár při pokládce po polovinách + napojení" 2720*3+115*3</t>
  </si>
  <si>
    <t>68</t>
  </si>
  <si>
    <t>938902112</t>
  </si>
  <si>
    <t>Čištění příkopů komunikací příkopovým rypadlem objem nánosu do 0,3 m3/m</t>
  </si>
  <si>
    <t>183024219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</si>
  <si>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</si>
  <si>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Poznámka k položce:_x000d_
průměrná hodnota 0,3m3/m</t>
  </si>
  <si>
    <t>"pročištění příkopu příkopovým rypadlem - trvalá skládka" 5170</t>
  </si>
  <si>
    <t>69</t>
  </si>
  <si>
    <t>938902482</t>
  </si>
  <si>
    <t>Čištění propustků ručně D do 1000 mm při tl nánosu přes 75% DN</t>
  </si>
  <si>
    <t>-1351321857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</si>
  <si>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</si>
  <si>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 xml:space="preserve">"čištění propustků DN 800, resp. do DN 1000" </t>
  </si>
  <si>
    <t>"silniční" 1*23,0</t>
  </si>
  <si>
    <t>"drážní" 3*7,5</t>
  </si>
  <si>
    <t>70</t>
  </si>
  <si>
    <t>938902499</t>
  </si>
  <si>
    <t>Příplatek k čištění propustků delších než 8 m za každý další 1 m délky</t>
  </si>
  <si>
    <t>416168309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</si>
  <si>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</si>
  <si>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"silniční" 15</t>
  </si>
  <si>
    <t>71</t>
  </si>
  <si>
    <t>938909331</t>
  </si>
  <si>
    <t>Čištění vozovek metením ručně podkladu nebo krytu betonového nebo živičného</t>
  </si>
  <si>
    <t>-703355513</t>
  </si>
  <si>
    <t>Čištění vozovek metením bláta, prachu nebo hlinitého nánosu s odklizením na hromady na vzdálenost do 20 m nebo naložením na dopravní prostředek ručně povrchu podkladu nebo krytu betonového nebo živičného</t>
  </si>
  <si>
    <t>"manipulační plocha - po odfrézování plochy, před provedením infiltračního postřiku" 350</t>
  </si>
  <si>
    <t>997</t>
  </si>
  <si>
    <t>Přesun sutě</t>
  </si>
  <si>
    <t>72</t>
  </si>
  <si>
    <t>997221551-1</t>
  </si>
  <si>
    <t>Vodorovná doprava suti na skládku ze sypkých materiálů na vzdálenost dle dodavatele stavby</t>
  </si>
  <si>
    <t>-100611967</t>
  </si>
  <si>
    <t>Vodorovná doprava suti na skládku bez naložení, ale se složením a s hrubým urovnáním ze sypkých materiálů, na vzdálenost dle dodavatele stavby</t>
  </si>
  <si>
    <t>"kamenivo" 6049,4</t>
  </si>
  <si>
    <t>"profilace a čištění příkopů" 1002,98</t>
  </si>
  <si>
    <t>"čištění propustků a vozovek" 11,739+0,645+0,7</t>
  </si>
  <si>
    <t>73</t>
  </si>
  <si>
    <t>997221561-1</t>
  </si>
  <si>
    <t>Vodorovná doprava suti na skládku z kusových materiálů na vzdálenost dle dodavatele stavby</t>
  </si>
  <si>
    <t>1535976752</t>
  </si>
  <si>
    <t>Vodorovná doprava suti na skládku bez naložení, ale se složením a s hrubým urovnáním z kusových materiálů na vzdálenost dle dodavatele stavby</t>
  </si>
  <si>
    <t>"odstranění propustku" 155,625</t>
  </si>
  <si>
    <t>74</t>
  </si>
  <si>
    <t>997221855</t>
  </si>
  <si>
    <t>Poplatek za uložení na skládce (skládkovné) zeminy a kameniva kód odpadu 170 504</t>
  </si>
  <si>
    <t>1210462457</t>
  </si>
  <si>
    <t>"sypký materiál" 7065,464</t>
  </si>
  <si>
    <t>"kusový materiál" 155,625</t>
  </si>
  <si>
    <t>998</t>
  </si>
  <si>
    <t>Přesun hmot</t>
  </si>
  <si>
    <t>75</t>
  </si>
  <si>
    <t>998225111</t>
  </si>
  <si>
    <t>Přesun hmot pro pozemní komunikace s krytem z kamene, monolitickým betonovým nebo živičným</t>
  </si>
  <si>
    <t>-2060690479</t>
  </si>
  <si>
    <t>Přesun hmot pro komunikace s krytem z kameniva, monolitickým betonovým nebo živičným dopravní vzdálenost do 200 m jakékoliv délky objektu</t>
  </si>
  <si>
    <t>76</t>
  </si>
  <si>
    <t>998225193</t>
  </si>
  <si>
    <t>Příplatek k přesunu hmot pro pozemní komunikace s krytem z kamene, živičným, betonovým do 3000 m</t>
  </si>
  <si>
    <t>-343722264</t>
  </si>
  <si>
    <t>Přesun hmot pro komunikace s krytem z kameniva, monolitickým betonovým nebo živičným Příplatek k ceně za zvětšený přesun přes vymezenou největší dopravní vzdálenost do 3000 m</t>
  </si>
  <si>
    <t>SO 182 - Přechodné dopravní zančení (SO 121)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</si>
  <si>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</si>
  <si>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</si>
  <si>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</si>
  <si>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</si>
  <si>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913121111</t>
  </si>
  <si>
    <t>Montáž a demontáž dočasné dopravní značky kompletní základní</t>
  </si>
  <si>
    <t>-401570022</t>
  </si>
  <si>
    <t>Montáž a demontáž dočasných dopravních značek kompletních značek vč. podstavce a sloupku základních</t>
  </si>
  <si>
    <t>"DIO - objízdná trasa - odborný odhad" 120</t>
  </si>
  <si>
    <t>913121112</t>
  </si>
  <si>
    <t>Montáž a demontáž dočasné dopravní značky kompletní zvětšené</t>
  </si>
  <si>
    <t>1867682353</t>
  </si>
  <si>
    <t>Montáž a demontáž dočasných dopravních značek kompletních značek vč. podstavce a sloupku zvětšených</t>
  </si>
  <si>
    <t>"DIO - objízdná trasa - odborný odhad" 30</t>
  </si>
  <si>
    <t>913121211</t>
  </si>
  <si>
    <t>Příplatek k dočasné dopravní značce kompletní základní za první a ZKD den použití</t>
  </si>
  <si>
    <t>1828345314</t>
  </si>
  <si>
    <t>Montáž a demontáž dočasných dopravních značek Příplatek za první a každý další den použití dočasných dopravních značek k ceně 12-1111</t>
  </si>
  <si>
    <t>"DIO - objízdná trasa - odborný odhad, celkem 90KD" 120*90</t>
  </si>
  <si>
    <t>913121212</t>
  </si>
  <si>
    <t>Příplatek k dočasné dopravní značce kompletní zvětšené za první a ZKD den použití</t>
  </si>
  <si>
    <t>342170768</t>
  </si>
  <si>
    <t>Montáž a demontáž dočasných dopravních značek Příplatek za první a každý další den použití dočasných dopravních značek k ceně 12-1112</t>
  </si>
  <si>
    <t>"DIO - objízdná trasa - odborný odhad, celkem 90KD" 30*90</t>
  </si>
  <si>
    <t>VRN1</t>
  </si>
  <si>
    <t>Průzkumné, geodetické a projektové práce</t>
  </si>
  <si>
    <t>013203000</t>
  </si>
  <si>
    <t>Dokumentace stavby bez rozlišení</t>
  </si>
  <si>
    <t>1024</t>
  </si>
  <si>
    <t>1400996599</t>
  </si>
  <si>
    <t>"Zpracování podrobného projektu DIO dle technologie provádění stavby zvolené zhotovitelem" 1</t>
  </si>
  <si>
    <t>VRN3</t>
  </si>
  <si>
    <t>Zařízení staveniště</t>
  </si>
  <si>
    <t>034303000</t>
  </si>
  <si>
    <t>Dopravní značení na staveništi</t>
  </si>
  <si>
    <t>soubor</t>
  </si>
  <si>
    <t>-214366525</t>
  </si>
  <si>
    <t>"Vyznačení uzavírky dle technologie provádění stavby zvolené zhotovitelem" 1</t>
  </si>
  <si>
    <t>VRN4</t>
  </si>
  <si>
    <t>Inženýrská činnost</t>
  </si>
  <si>
    <t>045303000</t>
  </si>
  <si>
    <t>Koordinační činnost</t>
  </si>
  <si>
    <t>1466504088</t>
  </si>
  <si>
    <t>"Projednání a vyřízení DIR s DOSS" 1</t>
  </si>
  <si>
    <t>SO 190 - Dopravně inženýrská opatření (SO 201, SO 202, SO 203)</t>
  </si>
  <si>
    <t>Tubes s.r.o.</t>
  </si>
  <si>
    <t>913111111</t>
  </si>
  <si>
    <t>Montáž a demontáž plastového podstavce dočasné dopravní značky</t>
  </si>
  <si>
    <t>-1574094795</t>
  </si>
  <si>
    <t>Z2 se světly tři podstavce, IP22 a IS11a dva podstavce, ost. značky</t>
  </si>
  <si>
    <t xml:space="preserve">"podstavce značek celkem "  6*3 + 5*2 + 17 </t>
  </si>
  <si>
    <t>913111112</t>
  </si>
  <si>
    <t>Montáž a demontáž sloupku délky do 2 m dočasné dopravní značky</t>
  </si>
  <si>
    <t>-1981232747</t>
  </si>
  <si>
    <t xml:space="preserve">"sloupky značek "   45</t>
  </si>
  <si>
    <t>913111115</t>
  </si>
  <si>
    <t>Montáž a demontáž dočasné dopravní značky samostatné základní</t>
  </si>
  <si>
    <t>-1711095297</t>
  </si>
  <si>
    <t>dočasná DZ základní, fólie RA1</t>
  </si>
  <si>
    <t>16*B1, 3*B4, 10*E3a, 2*E7b, 6*E13, 4*IP10a, 7*IS11b, 9*IS11c</t>
  </si>
  <si>
    <t xml:space="preserve">"celkem"   57</t>
  </si>
  <si>
    <t>913111116</t>
  </si>
  <si>
    <t>Montáž a demontáž dočasné dopravní značky samostatné zvětšené</t>
  </si>
  <si>
    <t>-1860352270</t>
  </si>
  <si>
    <t>dočasná dz 1x1,5</t>
  </si>
  <si>
    <t xml:space="preserve">"3*IP22, 2*IS11a"  5</t>
  </si>
  <si>
    <t>913111211</t>
  </si>
  <si>
    <t>Příplatek k dočasnému podstavci plastovému za první a ZKD den použití</t>
  </si>
  <si>
    <t>231824998</t>
  </si>
  <si>
    <t xml:space="preserve">předpoklad 105 dnů, zhotovitel promítne v rámci této položky cenu za kompletní nájem po dobu dle svého harmonogramu </t>
  </si>
  <si>
    <t xml:space="preserve">"dle pol.č.913111111"  45*105</t>
  </si>
  <si>
    <t>913111212</t>
  </si>
  <si>
    <t>Příplatek k dočasnému sloupku délky do 2 m za první a ZKD den použití</t>
  </si>
  <si>
    <t>-1039225508</t>
  </si>
  <si>
    <t xml:space="preserve">"dle pol.č.913111112"  45*105</t>
  </si>
  <si>
    <t>913111215</t>
  </si>
  <si>
    <t>Příplatek k dočasné dopravní značce samostatné základní za první a ZKD den použití</t>
  </si>
  <si>
    <t>-2020933206</t>
  </si>
  <si>
    <t xml:space="preserve">"dle pol.č.913111115"  57*105</t>
  </si>
  <si>
    <t>913111216</t>
  </si>
  <si>
    <t>Příplatek k dočasné dopravní značce samostatné zvětšené za první a ZKD den použití</t>
  </si>
  <si>
    <t>-1821940504</t>
  </si>
  <si>
    <t xml:space="preserve">"dle pol.č.913111116"  5*105</t>
  </si>
  <si>
    <t>913221111</t>
  </si>
  <si>
    <t>Montáž a demontáž dočasné dopravní zábrany světelné šířky 1,5 m se 3 světly</t>
  </si>
  <si>
    <t>1787608443</t>
  </si>
  <si>
    <t xml:space="preserve">"dočasná dopravní zábrana Z2 se třemi světly "  6</t>
  </si>
  <si>
    <t>913221211</t>
  </si>
  <si>
    <t>Příplatek k dočasné dopravní zábraně světelné šířky 1,5m se 3 světly za první a ZKD den použití</t>
  </si>
  <si>
    <t>-1870361661</t>
  </si>
  <si>
    <t xml:space="preserve">"dle pol.č.913111116"  6*105</t>
  </si>
  <si>
    <t>913911113</t>
  </si>
  <si>
    <t>Montáž a demontáž akumulátoru dočasného dopravního značení olověného 12 V/180 Ah</t>
  </si>
  <si>
    <t>164189832</t>
  </si>
  <si>
    <t>913911213</t>
  </si>
  <si>
    <t>Příplatek k dočasnému akumulátor 12V/180 Ah za první a ZKD den použití</t>
  </si>
  <si>
    <t>918988735</t>
  </si>
  <si>
    <t>913921131</t>
  </si>
  <si>
    <t>Dočasné omezení platnosti zakrytí základní dopravní značky</t>
  </si>
  <si>
    <t>1519735672</t>
  </si>
  <si>
    <t>913921132</t>
  </si>
  <si>
    <t>Dočasné omezení platnosti odkrytí základní dopravní značky</t>
  </si>
  <si>
    <t>-901942015</t>
  </si>
  <si>
    <t xml:space="preserve">SO 193 - Stálé dopravní značení </t>
  </si>
  <si>
    <t xml:space="preserve">    6 - Úpravy povrchů, podlahy a osazování výplní</t>
  </si>
  <si>
    <t xml:space="preserve">    9 - Ostatní konstrukce a práce-bourání</t>
  </si>
  <si>
    <t>Úpravy povrchů, podlahy a osazování výplní</t>
  </si>
  <si>
    <t>915241111-1</t>
  </si>
  <si>
    <t>Bezpečnostní protismyková úprava dle TP 213 včetně pojiva (akrylová pryskyřičná pojiva) a kameniva, příp. jiného zdrsňujícího materiálu dle TP 213</t>
  </si>
  <si>
    <t>-430686382</t>
  </si>
  <si>
    <t>"Bezpečnostní protismyková úprava" 613,7</t>
  </si>
  <si>
    <t>Ostatní konstrukce a práce-bourání</t>
  </si>
  <si>
    <t>911331123</t>
  </si>
  <si>
    <t>Svodidlo ocelové jednostranné zádržnosti N2 se zaberaněním sloupků v rozmezí do 4 m</t>
  </si>
  <si>
    <t>-1729833693</t>
  </si>
  <si>
    <t>Silniční svodidlo s osazením sloupků zaberaněním ocelové úroveň zádržnosti N2 vzdálenosti sloupků přes 2 do 4 m jednostranné</t>
  </si>
  <si>
    <t xml:space="preserve">Poznámka k položce:_x000d_
položka včetně 3x napojení na svodidlo mostu </t>
  </si>
  <si>
    <t>"ocelové jednostranné svodidlo s úrovní zadržení N2" 65-5+73-5+73-5</t>
  </si>
  <si>
    <t>911331412</t>
  </si>
  <si>
    <t>Náběh ocelového svodidla jednostranný délky do 12 m se zaberaněním sloupků v rozmezí do 2 m</t>
  </si>
  <si>
    <t>-83313254</t>
  </si>
  <si>
    <t>Silniční svodidlo s osazením sloupků zaberaněním ocelové náběh jednostranný, délky přes 4 do 12 m</t>
  </si>
  <si>
    <t>Poznámka k položce:_x000d_
ukončení druhého konce svodidla napojením na svodidlo mostu</t>
  </si>
  <si>
    <t>"3 úseky svodidla N2 s krátkými náběhy (dl. 5,0m)" 3*5</t>
  </si>
  <si>
    <t>912211111</t>
  </si>
  <si>
    <t>Montáž směrového sloupku silničního plastového prosté uložení bez betonového základu</t>
  </si>
  <si>
    <t>1635593725</t>
  </si>
  <si>
    <t>Montáž směrového sloupku plastového s odrazkou prostým uložením bez betonového základu silničního</t>
  </si>
  <si>
    <t>"směrové sloupky bílé" 160</t>
  </si>
  <si>
    <t>"směrové sloupky červené kulaté" 18</t>
  </si>
  <si>
    <t>40445158-1</t>
  </si>
  <si>
    <t xml:space="preserve">sloupek silniční  směrový plastový 1200mm bílý</t>
  </si>
  <si>
    <t>778537994</t>
  </si>
  <si>
    <t>40445158-2</t>
  </si>
  <si>
    <t xml:space="preserve">sloupek silniční  směrový plastový 1200mm červený kulatý</t>
  </si>
  <si>
    <t>-1739783226</t>
  </si>
  <si>
    <t>912311111</t>
  </si>
  <si>
    <t>Montáž odrazky na ocelové svodidlo</t>
  </si>
  <si>
    <t>1952113764</t>
  </si>
  <si>
    <t>Montáž odrazek na svodidla ocelová</t>
  </si>
  <si>
    <t>"ocelové jednostranné svodidlo s úrovní zadržení N2 a 5m náběhy, odrazky á 15m" 14</t>
  </si>
  <si>
    <t>40445175</t>
  </si>
  <si>
    <t>odrazka na svodidla V.1.B</t>
  </si>
  <si>
    <t>-1488666430</t>
  </si>
  <si>
    <t>912331111</t>
  </si>
  <si>
    <t>Montáž odrazky plašiče zvěře na plastový směrový sloupek</t>
  </si>
  <si>
    <t>1765047836</t>
  </si>
  <si>
    <t>Montáž plašiče zvěře na směrový sloupek plastový</t>
  </si>
  <si>
    <t>"odražeče zvěře dle TP 130 (např. SWAREFLEX) - zařízení odrazující zvěř od vstupu do silnice" 160</t>
  </si>
  <si>
    <t>40445170</t>
  </si>
  <si>
    <t>plašič zvěře - univerzální (60 x 81 x 184 mm)</t>
  </si>
  <si>
    <t>1142430643</t>
  </si>
  <si>
    <t>912931121-1</t>
  </si>
  <si>
    <t>Směrový sloupek plastový odstranění</t>
  </si>
  <si>
    <t>528258603</t>
  </si>
  <si>
    <t>"odstranění stávajícího směrového sloupku bílého - trvalá skládka" 160</t>
  </si>
  <si>
    <t>914111111</t>
  </si>
  <si>
    <t>Montáž svislé dopravní značky do velikosti 1 m2 objímkami na sloupek nebo konzolu</t>
  </si>
  <si>
    <t>-181419710</t>
  </si>
  <si>
    <t>Montáž svislé dopravní značky základní velikosti do 1 m2 objímkami na sloupky nebo konzoly</t>
  </si>
  <si>
    <t>"svislé dopravní značení zvýrazněné na fluorescenčním podkladu (1 značka + 1 sloupek)" 2</t>
  </si>
  <si>
    <t>"svislé dopravní značení (1 značka + 1 sloupek)" 26</t>
  </si>
  <si>
    <t>"svislé dopravní značení (2 značky + 1 sloupek)" 2*11</t>
  </si>
  <si>
    <t>"svislé dopravní značení (4 značky + 1 sloupek)" 4*1</t>
  </si>
  <si>
    <t>40445501</t>
  </si>
  <si>
    <t>značka dopravní svislá retroreflexní fólie tř 1 FeZn prolis 1500x500mm</t>
  </si>
  <si>
    <t>-245335794</t>
  </si>
  <si>
    <t>"Z3" 1+4</t>
  </si>
  <si>
    <t>40445476</t>
  </si>
  <si>
    <t>značka dopravní svislá retroreflexní fólie tř 1 FeZn prolis 400x1200mm</t>
  </si>
  <si>
    <t>-878782871</t>
  </si>
  <si>
    <t>"A31a+A30" 2+2+2</t>
  </si>
  <si>
    <t>"A31b" 2+2+2</t>
  </si>
  <si>
    <t>"A31c" 2+1+1</t>
  </si>
  <si>
    <t>"A31c+E1" 1+1</t>
  </si>
  <si>
    <t>40445475</t>
  </si>
  <si>
    <t>značka dopravní svislá retroreflexní fólie tř 1 FeZn prolis 900mm (trojúhelník)</t>
  </si>
  <si>
    <t>-1538544283</t>
  </si>
  <si>
    <t>"A2a+E1" 1</t>
  </si>
  <si>
    <t>"A14+E4" 1</t>
  </si>
  <si>
    <t>"P1-P" 1+1</t>
  </si>
  <si>
    <t>"P1-L" 1+1</t>
  </si>
  <si>
    <t>40445475-1</t>
  </si>
  <si>
    <t>značka dopravní svislá retroreflexní fólie tř 1 FeZn prolis na fluorescenčním podkladu 900/900mm (trojúhelník vsazený do čtverce)</t>
  </si>
  <si>
    <t>-2053725148</t>
  </si>
  <si>
    <t>"P1" 1+1</t>
  </si>
  <si>
    <t>40445484</t>
  </si>
  <si>
    <t>značka dopravní svislá retroreflexní fólie tř 1 FeZn prolis 1100x330mm</t>
  </si>
  <si>
    <t>1148218112</t>
  </si>
  <si>
    <t>"IS3b" 2</t>
  </si>
  <si>
    <t>"IS3c" 1+1+2</t>
  </si>
  <si>
    <t>"IS4c" 1</t>
  </si>
  <si>
    <t>"IS24b" 2</t>
  </si>
  <si>
    <t>40445499</t>
  </si>
  <si>
    <t>značka dopravní svislá retroreflexní fólie tř 1 FeZn prolis D 500mm</t>
  </si>
  <si>
    <t>-1951485055</t>
  </si>
  <si>
    <t>"IJ4b" 1+1</t>
  </si>
  <si>
    <t>40445492</t>
  </si>
  <si>
    <t>značka dopravní svislá retroreflexní fólie tř 1 FeZn prolis 500x300mm</t>
  </si>
  <si>
    <t>1363114692</t>
  </si>
  <si>
    <t>"IS16b" 1+1</t>
  </si>
  <si>
    <t>40445477</t>
  </si>
  <si>
    <t>značka dopravní svislá retroreflexní fólie tř 1 FeZn prolis 500x500mm</t>
  </si>
  <si>
    <t>-1274405163</t>
  </si>
  <si>
    <t>40445500</t>
  </si>
  <si>
    <t>značka dopravní svislá retroreflexní fólie tř 1 FeZn prolis 500x150mm</t>
  </si>
  <si>
    <t>-1129859783</t>
  </si>
  <si>
    <t>914511111</t>
  </si>
  <si>
    <t>Montáž sloupku dopravních značek délky do 3,5 m s betonovým základem</t>
  </si>
  <si>
    <t>-1188173021</t>
  </si>
  <si>
    <t>Montáž sloupku dopravních značek délky do 3,5 m do betonového základu</t>
  </si>
  <si>
    <t>Poznámka k položce:_x000d_
vč. likvidace výkopku</t>
  </si>
  <si>
    <t>"svislé dopravní značení (2 značky + 1 sloupek)" 11</t>
  </si>
  <si>
    <t>"svislé dopravní značení (4 značky + 1 sloupek)" 1</t>
  </si>
  <si>
    <t>40445230</t>
  </si>
  <si>
    <t>sloupek Zn pro dopravní značku D 70mm v 350mm</t>
  </si>
  <si>
    <t>-1823131582</t>
  </si>
  <si>
    <t>915111111</t>
  </si>
  <si>
    <t>Vodorovné dopravní značení dělící čáry souvislé š 125 mm základní bílá barva</t>
  </si>
  <si>
    <t>1612458493</t>
  </si>
  <si>
    <t>Vodorovné dopravní značení stříkané barvou dělící čára šířky 125 mm souvislá bílá základní</t>
  </si>
  <si>
    <t>"1. fáze VDZ" 1720</t>
  </si>
  <si>
    <t>915111121</t>
  </si>
  <si>
    <t>Vodorovné dopravní značení dělící čáry přerušované š 125 mm základní bílá barva</t>
  </si>
  <si>
    <t>414089764</t>
  </si>
  <si>
    <t>Vodorovné dopravní značení stříkané barvou dělící čára šířky 125 mm přerušovaná bílá základní</t>
  </si>
  <si>
    <t>"1. fáze VDZ 2/3 čára" 2340</t>
  </si>
  <si>
    <t>915121111</t>
  </si>
  <si>
    <t>Vodorovné dopravní značení vodící čáry souvislé š 250 mm základní bíllá barva</t>
  </si>
  <si>
    <t>1095913361</t>
  </si>
  <si>
    <t>Vodorovné dopravní značení stříkané barvou vodící čára bílá šířky 250 mm souvislá základní</t>
  </si>
  <si>
    <t>"1. fáze VDZ" 5381</t>
  </si>
  <si>
    <t>915121121</t>
  </si>
  <si>
    <t>Vodorovné dopravní značení vodící čáry přerušované š 250 mm základní bíllá barva</t>
  </si>
  <si>
    <t>1164152297</t>
  </si>
  <si>
    <t>Vodorovné dopravní značení stříkané barvou vodící čára bílá šířky 250 mm přerušovaná základní</t>
  </si>
  <si>
    <t>"1. fáze VDZ 1/1 čára" 180</t>
  </si>
  <si>
    <t>915131111</t>
  </si>
  <si>
    <t>Vodorovné dopravní značení přechody pro chodce, šipky, symboly základní bílá barva</t>
  </si>
  <si>
    <t>1140199087</t>
  </si>
  <si>
    <t>Vodorovné dopravní značení stříkané barvou přechody pro chodce, šipky, symboly bílé základní</t>
  </si>
  <si>
    <t>"1. fáze VDZ" 16/2</t>
  </si>
  <si>
    <t>915211112</t>
  </si>
  <si>
    <t>Vodorovné dopravní značení dělící čáry souvislé š 125 mm retroreflexní bílý plast</t>
  </si>
  <si>
    <t>-212049023</t>
  </si>
  <si>
    <t>Vodorovné dopravní značení stříkaným plastem dělící čára šířky 125 mm souvislá bílá retroreflexní</t>
  </si>
  <si>
    <t>"2. fáze VDZ" 1720</t>
  </si>
  <si>
    <t>915211122</t>
  </si>
  <si>
    <t>Vodorovné dopravní značení dělící čáry přerušované š 125 mm retroreflexní bílý plast</t>
  </si>
  <si>
    <t>823298869</t>
  </si>
  <si>
    <t>Vodorovné dopravní značení stříkaným plastem dělící čára šířky 125 mm přerušovaná bílá retroreflexní</t>
  </si>
  <si>
    <t>"2. fáze VDZ 2/3 čára" 2340</t>
  </si>
  <si>
    <t>915221112</t>
  </si>
  <si>
    <t>Vodorovné dopravní značení vodící čáry souvislé š 250 mm retroreflexní bílý plast</t>
  </si>
  <si>
    <t>437875588</t>
  </si>
  <si>
    <t>Vodorovné dopravní značení stříkaným plastem vodící čára bílá šířky 250 mm souvislá retroreflexní</t>
  </si>
  <si>
    <t>"2. fáze VDZ" 5381</t>
  </si>
  <si>
    <t>915221122</t>
  </si>
  <si>
    <t>Vodorovné dopravní značení vodící čáry přerušované š 250 mm retroreflexní bílý plast</t>
  </si>
  <si>
    <t>-1347817502</t>
  </si>
  <si>
    <t>Vodorovné dopravní značení stříkaným plastem vodící čára bílá šířky 250 mm přerušovaná retroreflexní</t>
  </si>
  <si>
    <t>"2. fáze VDZ 1/1 čára" 180</t>
  </si>
  <si>
    <t>915231112</t>
  </si>
  <si>
    <t>Vodorovné dopravní značení přechody pro chodce, šipky, symboly retroreflexní bílý plast</t>
  </si>
  <si>
    <t>276437048</t>
  </si>
  <si>
    <t>Vodorovné dopravní značení stříkaným plastem přechody pro chodce, šipky, symboly nápisy bílé retroreflexní</t>
  </si>
  <si>
    <t>"2. fáze VDZ" 16/2</t>
  </si>
  <si>
    <t>915611111</t>
  </si>
  <si>
    <t>Předznačení vodorovného liniového značení</t>
  </si>
  <si>
    <t>39652867</t>
  </si>
  <si>
    <t>Předznačení pro vodorovné značení stříkané barvou nebo prováděné z nátěrových hmot liniové dělicí čáry, vodicí proužky</t>
  </si>
  <si>
    <t>1720+2340+5381+180</t>
  </si>
  <si>
    <t>915621111</t>
  </si>
  <si>
    <t>Předznačení vodorovného plošného značení</t>
  </si>
  <si>
    <t>638179428</t>
  </si>
  <si>
    <t>Předznačení pro vodorovné značení stříkané barvou nebo prováděné z nátěrových hmot plošné šipky, symboly, nápisy</t>
  </si>
  <si>
    <t>16/2</t>
  </si>
  <si>
    <t>938909311</t>
  </si>
  <si>
    <t>Čištění vozovek metením strojně podkladu nebo krytu betonového nebo živičného</t>
  </si>
  <si>
    <t>404911341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</si>
  <si>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</si>
  <si>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"plocha vozovky (obrus) - před provedením VDZ 2. fáze" 19500+350</t>
  </si>
  <si>
    <t>966006132</t>
  </si>
  <si>
    <t>Odstranění značek dopravních nebo orientačních se sloupky s betonovými patkami</t>
  </si>
  <si>
    <t>-1498240089</t>
  </si>
  <si>
    <t>Odstranění dopravních nebo orientačních značek se sloupkem s uložením hmot na vzdálenost do 20 m nebo s naložením na dopravní prostředek, se zásypem jam a jeho zhutněním s betonovou patkou</t>
  </si>
  <si>
    <t>"odstranění stávající značky (1 značka + 1 sloupek) vč. základu" 25</t>
  </si>
  <si>
    <t>"odstranění stávající značky (2 značky + 1 sloupek) vč. základu" 15</t>
  </si>
  <si>
    <t>"odstranění stávající značky (4 značky + 1 sloupek) vč. základu" 1</t>
  </si>
  <si>
    <t>-550896878</t>
  </si>
  <si>
    <t>997221815-1</t>
  </si>
  <si>
    <t>Poplatek za uložení na skládce (skládkovné) stavebního odpadu betonového a ostatního</t>
  </si>
  <si>
    <t>-1375771239</t>
  </si>
  <si>
    <t>1202682661</t>
  </si>
  <si>
    <t>400584895</t>
  </si>
  <si>
    <t xml:space="preserve">SO 201 -  Most ev.č. 112-007 přes suchou strouhu u osady Dobříčkov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</si>
  <si>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</si>
  <si>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</si>
  <si>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</si>
  <si>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</si>
  <si>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</si>
  <si>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VRN7 - Provozní vlivy</t>
  </si>
  <si>
    <t xml:space="preserve">    VRN9 - Ostatní náklady</t>
  </si>
  <si>
    <t>111212312</t>
  </si>
  <si>
    <t>Odstranění nevhodných dřevin do 100 m2 výšky nad 1m bez odstranění pařezů ve svahu do 1:2</t>
  </si>
  <si>
    <t>1690219206</t>
  </si>
  <si>
    <t xml:space="preserve">"kácení náletových křovin"   3</t>
  </si>
  <si>
    <t>dle dendrol.průzkumu</t>
  </si>
  <si>
    <t>111301111</t>
  </si>
  <si>
    <t>Sejmutí drnu tl do 100 mm s přemístěním do 50 m nebo naložením na dopravní prostředek</t>
  </si>
  <si>
    <t>-1256838530</t>
  </si>
  <si>
    <t>"vlevo od mostu:" 15,11*1,2+21,47+32,05*1,2</t>
  </si>
  <si>
    <t>"vpravo od mostu:" 24,91*1,2+33,15+26,91*1,2</t>
  </si>
  <si>
    <t>Součet</t>
  </si>
  <si>
    <t>112151354</t>
  </si>
  <si>
    <t>Kácení stromu s postupným spouštěním koruny a kmene D do 0,5 m</t>
  </si>
  <si>
    <t>1961690444</t>
  </si>
  <si>
    <t>112151356</t>
  </si>
  <si>
    <t>Kácení stromu s postupným spouštěním koruny a kmene D do 0,7 m</t>
  </si>
  <si>
    <t>1778621003</t>
  </si>
  <si>
    <t>112201114</t>
  </si>
  <si>
    <t>Odstranění pařezů D do 0,5 m v rovině a svahu 1:5 s odklizením do 20 m a zasypáním jámy</t>
  </si>
  <si>
    <t>1038318489</t>
  </si>
  <si>
    <t>112201116</t>
  </si>
  <si>
    <t>Odstranění pařezů D do 0,7 m v rovině a svahu 1:5 s odklizením do 20 m a zasypáním jámy</t>
  </si>
  <si>
    <t>-985638682</t>
  </si>
  <si>
    <t>113107163</t>
  </si>
  <si>
    <t>Odstranění podkladu z kameniva drceného tl 300 mm strojně pl přes 50 do 200 m2</t>
  </si>
  <si>
    <t>-1279405564</t>
  </si>
  <si>
    <t xml:space="preserve">"odbourání  konstrukčních vrstev vozovky v rozsahu mostu, předpokl. tl. 300 mm</t>
  </si>
  <si>
    <t>20,6*8,7</t>
  </si>
  <si>
    <t>1934601219</t>
  </si>
  <si>
    <t>"frézování vozovky v celém rozsahu stavby (tl. průměrně 80mm) - nastavení R 0/32 (následně použito pro podkladní vrstvy a sjezdy) " 20,6*7,2</t>
  </si>
  <si>
    <t>"pozn. celková výměra v návaznosti stavby přes 10.000 m2"</t>
  </si>
  <si>
    <t>-1735144765</t>
  </si>
  <si>
    <t>"frézování vozovky v celém rozsahu stavby (tl. průměrně 150mm) - nastavení R 0/32 (následně použito pro podkladní vrstvy a sjezdy) " 20,6*7,2</t>
  </si>
  <si>
    <t>115001106</t>
  </si>
  <si>
    <t>Převedení vody potrubím DN do 900</t>
  </si>
  <si>
    <t>-56221395</t>
  </si>
  <si>
    <t>Včetně přestavení do různých poloh při budování koryta.</t>
  </si>
  <si>
    <t>115101201</t>
  </si>
  <si>
    <t>Čerpání vody na dopravní výšku do 10 m průměrný přítok do 500 l/min</t>
  </si>
  <si>
    <t>hod</t>
  </si>
  <si>
    <t>572507833</t>
  </si>
  <si>
    <t xml:space="preserve">"čerpání z jámy v případě zaplavení: odhad 50 hod "  50</t>
  </si>
  <si>
    <t>122301101</t>
  </si>
  <si>
    <t>Odkopávky a prokopávky nezapažené v hornině tř. 4 objem do 100 m3</t>
  </si>
  <si>
    <t>69050642</t>
  </si>
  <si>
    <t xml:space="preserve">"Odtsranění zemních hrázek"  14,4</t>
  </si>
  <si>
    <t>124303101</t>
  </si>
  <si>
    <t>Vykopávky do 1000 m3 pro koryta vodotečí v hornině tř. 4</t>
  </si>
  <si>
    <t>-1550509363</t>
  </si>
  <si>
    <t xml:space="preserve">"Pro převedení vody - zemina použita pro zemní hrázky  "</t>
  </si>
  <si>
    <t>18*0,8</t>
  </si>
  <si>
    <t>131301102</t>
  </si>
  <si>
    <t>Hloubení jam nezapažených v hornině tř. 4 objemu do 1000 m3</t>
  </si>
  <si>
    <t>-107409921</t>
  </si>
  <si>
    <t>"plocha řezu: 54,51 m2
plocha řezu stáv. kce a most. otvoru (odhad): 11,05 m2"</t>
  </si>
  <si>
    <t xml:space="preserve">"Výkop střední část: "  (54,51-11,05)*9,6</t>
  </si>
  <si>
    <t>"Výkop - levá část" 3,63*2,6/2*(6,13/2+7,01/2)+(1,82*2,6/2)*(1,6+2,0)</t>
  </si>
  <si>
    <t>"Výkop - pravá část" 3,89*2,8/2*(6,93/2+7,21/2)+(1,99*2,8/2)*(1,61+1,45)</t>
  </si>
  <si>
    <t>"Pro rozšíření násypu:" 5,37*2,73+6,72*3,5+6,39*3,5+4,90*3,5</t>
  </si>
  <si>
    <t>"pro kamennou rovnaninu:" 1,68*2,0*2</t>
  </si>
  <si>
    <t xml:space="preserve">"odtěžení plošiny pro vrtání pilot:"   14,32*11,2</t>
  </si>
  <si>
    <t>131301109</t>
  </si>
  <si>
    <t>Příplatek za lepivost u hloubení jam nezapažených v hornině tř. 4</t>
  </si>
  <si>
    <t>207066718</t>
  </si>
  <si>
    <t xml:space="preserve">"50% z pol.č.131301102"   748,565*0,5</t>
  </si>
  <si>
    <t>132301201</t>
  </si>
  <si>
    <t>Hloubení rýh š do 2000 mm v hornině tř. 4 objemu do 100 m3</t>
  </si>
  <si>
    <t>-205327730</t>
  </si>
  <si>
    <t>pro patní prahy</t>
  </si>
  <si>
    <t>"V patě svahů:" 0,8*0,8*(7,62+6,44+2,0+6,73+2,0+6,72+2,0)</t>
  </si>
  <si>
    <t>"V korytě:" 1,0*1,0*(3,50+3,63)</t>
  </si>
  <si>
    <t>-2026172574</t>
  </si>
  <si>
    <t xml:space="preserve">"50% z pol.č.132301201"   28,576*0,5</t>
  </si>
  <si>
    <t>153112122</t>
  </si>
  <si>
    <t>Zaberanění ocelových štětovnic na dl do 8 m ve standardních podmínkách z terénu</t>
  </si>
  <si>
    <t>1006389701</t>
  </si>
  <si>
    <t>Pažení štětovnicemi hloubky 2,5 m</t>
  </si>
  <si>
    <t>2*14,2*2,5</t>
  </si>
  <si>
    <t>159202200</t>
  </si>
  <si>
    <t>štětovnice - 50% obratovost</t>
  </si>
  <si>
    <t>-470169587</t>
  </si>
  <si>
    <t xml:space="preserve">štětovnice , šířka 600 mm,  155,5 kg/m2</t>
  </si>
  <si>
    <t>71,0*0,1555</t>
  </si>
  <si>
    <t>153113112</t>
  </si>
  <si>
    <t>Vytažení ocelových štětovnic dl do 12 m zaberaněných do hl 8 m z terénu ve standardnich podmínkách</t>
  </si>
  <si>
    <t>-1949653847</t>
  </si>
  <si>
    <t xml:space="preserve">"dle pol.č.153112122"  71,0</t>
  </si>
  <si>
    <t>153311212</t>
  </si>
  <si>
    <t>Zřízení armování svahů, násypů a opěrných stěn vrstvou z geomříže tuhé sklonu do 1:1</t>
  </si>
  <si>
    <t>1984216709</t>
  </si>
  <si>
    <t>"Vč. zřízení otvorů pro beranění sloupků svodidel.</t>
  </si>
  <si>
    <t xml:space="preserve">"před mostem vlevo:"  (6,5+7,2+6,8)*2,73+7,58*0,56</t>
  </si>
  <si>
    <t xml:space="preserve">"před mostem vpravo:"  (5,9+6,8+6,7+6,7)*3,5+5,43*3,0+7,58*0,5</t>
  </si>
  <si>
    <t xml:space="preserve">"za mostem vlevo:"  (6,1+6,0+5,9)*3,5+5,43*3,0+8,61*0,5</t>
  </si>
  <si>
    <t xml:space="preserve">"za mostem vpravo:"  (6,7+6,4)*3,5+5,43*3,0+8,61*0,5</t>
  </si>
  <si>
    <t>-1855297781</t>
  </si>
  <si>
    <t xml:space="preserve">"dle pol.č.153311213 + 15 % na přesahy"    321,68*1,15  </t>
  </si>
  <si>
    <t>322195519</t>
  </si>
  <si>
    <t>1,3*(0,53+2,07+5,78+2,12+0,55+5,37+5,07+1,66)</t>
  </si>
  <si>
    <t>-1713351844</t>
  </si>
  <si>
    <t>georohož protierozní min. 400 g/m2, 15% na přesahy</t>
  </si>
  <si>
    <t xml:space="preserve">"dle pol.č.155131312: "   30,095*1,15</t>
  </si>
  <si>
    <t>162301402</t>
  </si>
  <si>
    <t>Vodorovné přemístění větví stromů listnatých do 5 km D kmene do 500 mm</t>
  </si>
  <si>
    <t>1019710689</t>
  </si>
  <si>
    <t xml:space="preserve">"vč. likvidace štěpkováním dle pol.č.112151354   "   7</t>
  </si>
  <si>
    <t>162301403</t>
  </si>
  <si>
    <t>Vodorovné přemístění větví stromů listnatých do 5 km D kmene do 700 mm</t>
  </si>
  <si>
    <t>1721532650</t>
  </si>
  <si>
    <t xml:space="preserve">"vč. likvidace štěpkováním  dle pol.č.112151355"   1</t>
  </si>
  <si>
    <t>162301412</t>
  </si>
  <si>
    <t>Vodorovné přemístění kmenů stromů listnatých do 5 km D kmene do 500 mm</t>
  </si>
  <si>
    <t>2094752051</t>
  </si>
  <si>
    <t>162301413</t>
  </si>
  <si>
    <t>Vodorovné přemístění kmenů stromů listnatých do 5 km D kmene do 700 mm</t>
  </si>
  <si>
    <t>-624463412</t>
  </si>
  <si>
    <t>162301422</t>
  </si>
  <si>
    <t>Vodorovné přemístění pařezů do 5 km D do 500 mm</t>
  </si>
  <si>
    <t>-2137677093</t>
  </si>
  <si>
    <t xml:space="preserve">"vč. likvidace štěpkováním "  7</t>
  </si>
  <si>
    <t>162301423</t>
  </si>
  <si>
    <t>Vodorovné přemístění pařezů do 5 km D do 700 mm</t>
  </si>
  <si>
    <t>-609426156</t>
  </si>
  <si>
    <t xml:space="preserve">"vč. likvidace štěpkováním "   1</t>
  </si>
  <si>
    <t>162501102</t>
  </si>
  <si>
    <t>Vodorovné přemístění do 3000 m výkopku/sypaniny z horniny tř. 1 až 4</t>
  </si>
  <si>
    <t>75794779</t>
  </si>
  <si>
    <t>"Odvoz na mezideponii"</t>
  </si>
  <si>
    <t xml:space="preserve">"dle pol.č.171102101"  36,324</t>
  </si>
  <si>
    <t xml:space="preserve">"dle pol.č.174101101"  179,247</t>
  </si>
  <si>
    <t xml:space="preserve">"dle pol.č.175101201"  386,328</t>
  </si>
  <si>
    <t>Mezisoučet</t>
  </si>
  <si>
    <t xml:space="preserve">"zpět do násypů"   601,899</t>
  </si>
  <si>
    <t>162701105</t>
  </si>
  <si>
    <t>Vodorovné přemístění do 10000 m výkopku/sypaniny z horniny tř. 1 až 4</t>
  </si>
  <si>
    <t>883349</t>
  </si>
  <si>
    <t xml:space="preserve">"Objem výkopů"  748,564+28,576+14,4</t>
  </si>
  <si>
    <t xml:space="preserve">"Odopčet dle pol.č.162501102"   -601,899</t>
  </si>
  <si>
    <t xml:space="preserve">"Drny dle pol.č.111301111"   173,936*0,1</t>
  </si>
  <si>
    <t xml:space="preserve">"Zemina z vrtů pilot"  2*7*(4,0+0,5)*3,14*0,32*0,32</t>
  </si>
  <si>
    <t>162701109</t>
  </si>
  <si>
    <t>Příplatek k vodorovnému přemístění výkopku/sypaniny z horniny tř. 1 až 4 ZKD 1000 m přes 10000 m</t>
  </si>
  <si>
    <t>1047134713</t>
  </si>
  <si>
    <t>"zhotovitel promítne v rámci položky cenu za odvoz na skládku dle svých zvyklostí a možností skládkování "</t>
  </si>
  <si>
    <t xml:space="preserve">"dle pol.č.162701105"   227,292*10</t>
  </si>
  <si>
    <t>167101101</t>
  </si>
  <si>
    <t>Nakládání výkopku z hornin tř. 1 až 4 do 100 m3</t>
  </si>
  <si>
    <t>-476390616</t>
  </si>
  <si>
    <t>Nakládání na mezideponii</t>
  </si>
  <si>
    <t>171102101</t>
  </si>
  <si>
    <t>Uložení sypaniny z hornin soudržných do násypů zhutněných do 95 % PS</t>
  </si>
  <si>
    <t>1738606794</t>
  </si>
  <si>
    <t xml:space="preserve">"Rozšíření svahů vč. vyztužených zemin:"   4,54*(2,73-1,5)+6,48*(3,5-1,5)+5,46*(3,5-1,5)+3,43*(3,5-1,5)</t>
  </si>
  <si>
    <t>"Žebra pod rovnaninou ze ŠD:" 4,46*1,5+6,21*1,5+6,14*1,5+4,98*1,5</t>
  </si>
  <si>
    <t>"Podkladní polštář ze ŠD:" 0,79*3,5+0,84*3,5+0,73*3,5+1,04*3,5</t>
  </si>
  <si>
    <t>171103101</t>
  </si>
  <si>
    <t>Zemní hrázky melioračních kanálů z horniny tř. 1 až 4</t>
  </si>
  <si>
    <t>382077441</t>
  </si>
  <si>
    <t xml:space="preserve">"pro převedení vody  2 x 7,2 m3"  2*7,2</t>
  </si>
  <si>
    <t>-1080691248</t>
  </si>
  <si>
    <t xml:space="preserve">"na mezideponii dle pol.č.160501102  1. část"   601,899</t>
  </si>
  <si>
    <t xml:space="preserve">"na skládku dle pol.č.162701105"    227,292</t>
  </si>
  <si>
    <t>520221389</t>
  </si>
  <si>
    <t xml:space="preserve">"dle pol.č.162701105"    227,292*1,8</t>
  </si>
  <si>
    <t>-2146185384</t>
  </si>
  <si>
    <t>"Ochranný zásyp za opěrami s hutněním na Id=0,85 ze štěrkodrti</t>
  </si>
  <si>
    <t>"Ochranný zásyp nad klenbou a podél křídel:"5,07*8,0+2*6,47*0,6+2*6,31*0,6</t>
  </si>
  <si>
    <t>"Zásyp za opěrou zeminou vhodnou s hutněním na Id=0,9, resp. D=100%</t>
  </si>
  <si>
    <t>"Zásyp za opěrou mezi křídly:" (6,47+6,31)*(8,0-2*0,6)</t>
  </si>
  <si>
    <t>"Zásyp za opěrou za křídly:" (3,80+4,28)*9,1</t>
  </si>
  <si>
    <t>"Zásyp výkopu pro rampu:" 0,9*5,03</t>
  </si>
  <si>
    <t xml:space="preserve">"Zásyp patních prahů:"  0,8*0,4*(7,62+6,44+2,0+6,73+2,0+6,72+2,0)+1,0*0,5*(3,50+3,63)</t>
  </si>
  <si>
    <t>58344172</t>
  </si>
  <si>
    <t>štěrkodrť frakce 0/32 třída C</t>
  </si>
  <si>
    <t>1442970177</t>
  </si>
  <si>
    <t>Drcené kamenivo dle ČSN EN 13242 (kamenivo pro nestmelené směsi …..)"</t>
  </si>
  <si>
    <t xml:space="preserve">"dle pol.č.171102101"  (32,684+11,900)*1,9</t>
  </si>
  <si>
    <t xml:space="preserve">"dle pol.č.174101101 - 1. část"  55,896*1,9</t>
  </si>
  <si>
    <t>175101201</t>
  </si>
  <si>
    <t>Obsypání objektu nad přilehlým původním terénem sypaninou bez prohození sítem, uloženou do 3 m</t>
  </si>
  <si>
    <t>-225683599</t>
  </si>
  <si>
    <t>zemina vhodná nebo podmínečně vhodná do násypu, hutnění na Id=0,8, resp. 95 % PS</t>
  </si>
  <si>
    <t xml:space="preserve">"Plošina pro vrtání pilot:"   14,32*11,2</t>
  </si>
  <si>
    <t>Zásyp základu z vniřní strany a pod křídly:</t>
  </si>
  <si>
    <t>"Zásyp základu benešovského:" 6,84*9,1-2*(1,0*0,5*2,5+1,01*0,55*2,55)</t>
  </si>
  <si>
    <t>"Zásyp základu vlašimského:" 6,84*9,1-2*(1,0*0,5*2,5+1,01*0,55*2,55)</t>
  </si>
  <si>
    <t>Kužely a vnější obsyp:</t>
  </si>
  <si>
    <t>"Zásyp - levá část" 4,03*3,18/2*(6,13/2+7,01/2)+(1,82*2,6/2)*(1,6+2,0)</t>
  </si>
  <si>
    <t>"Zásyp - pravá část" 4,21*3,56/2*(6,93/2+7,21/2)+(1,99*2,8/2)*(1,61+1,45)</t>
  </si>
  <si>
    <t>181102302</t>
  </si>
  <si>
    <t>Úprava pláně v zářezech se zhutněním</t>
  </si>
  <si>
    <t>1388917490</t>
  </si>
  <si>
    <t>"hutnění pláně mimo novou aktivní zónu na Edef.2 min 45 MPa</t>
  </si>
  <si>
    <t>(0,67+0,92)*10,9</t>
  </si>
  <si>
    <t>181301102</t>
  </si>
  <si>
    <t>Rozprostření ornice tl vrstvy do 150 mm pl do 500 m2 v rovině nebo ve svahu do 1:5</t>
  </si>
  <si>
    <t>980006662</t>
  </si>
  <si>
    <t>veškeré plochyv rovině, které budou zatravněny</t>
  </si>
  <si>
    <t>"vlevo od mostu:" 19,11</t>
  </si>
  <si>
    <t>"vpravo od mostu:" 21,66</t>
  </si>
  <si>
    <t>181411123</t>
  </si>
  <si>
    <t>Založení lučního trávníku výsevem plochy do 1000 m2 ve svahu do 1:1</t>
  </si>
  <si>
    <t>-595607724</t>
  </si>
  <si>
    <t xml:space="preserve">" dle pol.č.181301102 a 181301122 "     (40,770+38,597)</t>
  </si>
  <si>
    <t>418430223</t>
  </si>
  <si>
    <t>pl. dle pol.č.181411123 x 4 kg/100 m2</t>
  </si>
  <si>
    <t>79,367*0,04</t>
  </si>
  <si>
    <t>182201101</t>
  </si>
  <si>
    <t>Svahování násypů</t>
  </si>
  <si>
    <t>-596618403</t>
  </si>
  <si>
    <t xml:space="preserve">"pod ohumusování ve svahu  "   38,597</t>
  </si>
  <si>
    <t>182301122</t>
  </si>
  <si>
    <t>Rozprostření ornice pl do 500 m2 ve svahu přes 1:5 tl vrstvy do 150 mm</t>
  </si>
  <si>
    <t>1843976764</t>
  </si>
  <si>
    <t>veškeré plochy ve svahu, které budou zatravněny</t>
  </si>
  <si>
    <t>"vlevo od mostu:" (3,02+2,07+5,78+3,19)*1,3</t>
  </si>
  <si>
    <t>"vlevo od mostu:" (2,48+5,37+5,06+2,72)*1,3</t>
  </si>
  <si>
    <t>10364101</t>
  </si>
  <si>
    <t>zemina pro terénní úpravy - ornice</t>
  </si>
  <si>
    <t>138926043</t>
  </si>
  <si>
    <t>"nákup a dovoz</t>
  </si>
  <si>
    <t xml:space="preserve">" dle pol.č.181301102 a 181301122 x tl. x hmot. "     (40,770+38,597)*0,15*1,8</t>
  </si>
  <si>
    <t>184802631</t>
  </si>
  <si>
    <t>Chemické odplevelení po založení kultury postřikem na široko ve svahu do 1:1</t>
  </si>
  <si>
    <t>-191168427</t>
  </si>
  <si>
    <t>185803113</t>
  </si>
  <si>
    <t>Ošetření trávníku shrabáním ve svahu do 1:1</t>
  </si>
  <si>
    <t>-913001409</t>
  </si>
  <si>
    <t>185804312</t>
  </si>
  <si>
    <t>Zalití rostlin vodou plocha přes 20 m2</t>
  </si>
  <si>
    <t>-1940040726</t>
  </si>
  <si>
    <t>79,367*0,05</t>
  </si>
  <si>
    <t>185851121</t>
  </si>
  <si>
    <t>Dovoz vody pro zálivku rostlin za vzdálenost do 1000 m</t>
  </si>
  <si>
    <t>-249197831</t>
  </si>
  <si>
    <t>212792212</t>
  </si>
  <si>
    <t>Odvodnění mostní opěry - drenážní flexibilní plastové potrubí DN 160</t>
  </si>
  <si>
    <t>1896871800</t>
  </si>
  <si>
    <t>drenážní tr. HDPE DN 150 SN8 děrovaná s plným dnem za rubem opěr, ve sklonu min". 3%, vč. T kusů a vyústění skrz klenbu (3x)</t>
  </si>
  <si>
    <t>2*8,0</t>
  </si>
  <si>
    <t>226213211</t>
  </si>
  <si>
    <t>Vrty velkoprofilové svislé zapažené D do 1050 mm hl do 10 m hor. I</t>
  </si>
  <si>
    <t>-1106597876</t>
  </si>
  <si>
    <t xml:space="preserve">"vč. hluchého vrtání:"   2*7*(1,9+1,7)</t>
  </si>
  <si>
    <t>226213212</t>
  </si>
  <si>
    <t>Vrty velkoprofilové svislé zapažené D do 1050 mm hl do 10 m hor. II</t>
  </si>
  <si>
    <t>-638345655</t>
  </si>
  <si>
    <t>2*7*1,0</t>
  </si>
  <si>
    <t>226213214</t>
  </si>
  <si>
    <t>Vrty velkoprofilové svislé zapažené D do 1050 mm hl do 10 m hor. IV</t>
  </si>
  <si>
    <t>-752985029</t>
  </si>
  <si>
    <t>2*7*1,1</t>
  </si>
  <si>
    <t>231212113</t>
  </si>
  <si>
    <t>Zřízení pilot svislých zapažených D do 1250 mm hl do 10 m s vytažením pažnic z betonu železového</t>
  </si>
  <si>
    <t>942853188</t>
  </si>
  <si>
    <t>2*7*(4,0+0,5)</t>
  </si>
  <si>
    <t>589329420</t>
  </si>
  <si>
    <t>beton C 25/30 XF3 kamenivo frakce 0/22</t>
  </si>
  <si>
    <t>1972033119</t>
  </si>
  <si>
    <t>2*7*(4,0+0,5)*3,14*0,32*0,32</t>
  </si>
  <si>
    <t>231611114</t>
  </si>
  <si>
    <t>Výztuž pilot betonovaných do země ocel z betonářské oceli 10 505</t>
  </si>
  <si>
    <t>-491731594</t>
  </si>
  <si>
    <t>"Výztuž pilot z oceli B500B. Odhad 170 kg/m3</t>
  </si>
  <si>
    <t>20,257*0,17</t>
  </si>
  <si>
    <t>239111113</t>
  </si>
  <si>
    <t>Odbourání vrchní části znehodnocené výplně pilot D piloty do 1250 mm</t>
  </si>
  <si>
    <t>1748692368</t>
  </si>
  <si>
    <t>2*7*0,5</t>
  </si>
  <si>
    <t>275321118</t>
  </si>
  <si>
    <t>Základové patky a bloky ze ŽB C 30/37</t>
  </si>
  <si>
    <t>1916451372</t>
  </si>
  <si>
    <t>" beton C30/37-XF3+XA1"</t>
  </si>
  <si>
    <t>2*(9,1*0,5*1,0+2*2,5*1,0*0,5)</t>
  </si>
  <si>
    <t>275354111</t>
  </si>
  <si>
    <t>Bednění základových patek - zřízení</t>
  </si>
  <si>
    <t>1578086753</t>
  </si>
  <si>
    <t>systémové bednění povrch vodovzdorná překližka nebo ocelové bednění</t>
  </si>
  <si>
    <t>2*(2*9,1+2*2,5+2*3,5)*0,5</t>
  </si>
  <si>
    <t>275354211</t>
  </si>
  <si>
    <t>Bednění základových patek - odstranění</t>
  </si>
  <si>
    <t>-251767250</t>
  </si>
  <si>
    <t xml:space="preserve">"dle pol.č.275354111"  30,200</t>
  </si>
  <si>
    <t>275361116</t>
  </si>
  <si>
    <t>Výztuž základových patek a bloků z betonářské oceli 10 505</t>
  </si>
  <si>
    <t>-1791928060</t>
  </si>
  <si>
    <t>"Výztuž základů opěr z oceli B500B. Odhad 260 kg/m3</t>
  </si>
  <si>
    <t>14,10*0,260</t>
  </si>
  <si>
    <t>317321118</t>
  </si>
  <si>
    <t>Mostní římsy ze ŽB C 30/37</t>
  </si>
  <si>
    <t>663740364</t>
  </si>
  <si>
    <t>"beton C30/37- XF4, XD3</t>
  </si>
  <si>
    <t>(0,3*0,55+0,59*0,25)*2*13,6</t>
  </si>
  <si>
    <t>317353121</t>
  </si>
  <si>
    <t>Bednění mostních říms všech tvarů - zřízení</t>
  </si>
  <si>
    <t>-544739625</t>
  </si>
  <si>
    <t>"systémové bednění, povrchová úprava celoplošné vícevrstvé desky se strukturou dřeva zpevněné povrchově pečetící pryskyřičnou vrstvou</t>
  </si>
  <si>
    <t>(0,25+0,6+0,31)*2*13,6+4*(0,3*0,55+0,59*0,25)</t>
  </si>
  <si>
    <t>317353221</t>
  </si>
  <si>
    <t>Bednění mostních říms všech tvarů - odstranění</t>
  </si>
  <si>
    <t>655699500</t>
  </si>
  <si>
    <t xml:space="preserve">"dle pol.č.317353121"   32,802</t>
  </si>
  <si>
    <t>317361116</t>
  </si>
  <si>
    <t>Výztuž mostních říms z betonářské oceli 10 505</t>
  </si>
  <si>
    <t>-1121110869</t>
  </si>
  <si>
    <t xml:space="preserve">"odhad 130 kg/m3,  ocel B500B</t>
  </si>
  <si>
    <t>8,5*0,130</t>
  </si>
  <si>
    <t>334323118</t>
  </si>
  <si>
    <t>Mostní opěry a úložné prahy ze ŽB C 30/37</t>
  </si>
  <si>
    <t>279704923</t>
  </si>
  <si>
    <t>beton C30/37-XF2+XD1</t>
  </si>
  <si>
    <t>"Levé křídlo:" 31,00*0,55</t>
  </si>
  <si>
    <t>"Pravé křídlo:" 33,07*0,55</t>
  </si>
  <si>
    <t>334351112</t>
  </si>
  <si>
    <t>Bednění systémové mostních opěr a úložných prahů z překližek pro ŽB - zřízení</t>
  </si>
  <si>
    <t>928436160</t>
  </si>
  <si>
    <t>systémové bednění, povrchová úprava celoplošné vícevrstvé desky se strukturou dřeva zpevněné povrchově pečetící pryskyřičnou vrstvou</t>
  </si>
  <si>
    <t>"Levé křídlo:" 31,00*2+(6,21+1,5+2,28+1,0+1,5+2,32+1,0)*0,55</t>
  </si>
  <si>
    <t>"Pravé křídlo:" 33,07*2+(6,21+1,5+2,39+1,0+1,5+2,35+1,0)*0,55</t>
  </si>
  <si>
    <t>334351211</t>
  </si>
  <si>
    <t>Bednění systémové mostních opěr a úložných prahů z překližek - odstranění</t>
  </si>
  <si>
    <t>-2134093411</t>
  </si>
  <si>
    <t xml:space="preserve">"dle pol.č.334351112 "   145,608</t>
  </si>
  <si>
    <t>334361226</t>
  </si>
  <si>
    <t>Výztuž křídel, závěrných zdí z betonářské oceli 10 505</t>
  </si>
  <si>
    <t>79694841</t>
  </si>
  <si>
    <t>Výztuž křídel odhad 240kg/m3. Ocel B 500B</t>
  </si>
  <si>
    <t xml:space="preserve">"křídla:"  35,239*0,240</t>
  </si>
  <si>
    <t>389121113</t>
  </si>
  <si>
    <t>Osazení dílců rámové konstrukce propustků a podchodů hmotnosti do 25 t</t>
  </si>
  <si>
    <t>-1598648779</t>
  </si>
  <si>
    <t xml:space="preserve">"předpoklad dle pol. dodávky prefabrikátů"  6</t>
  </si>
  <si>
    <t xml:space="preserve">Zhotovitel ocení v rámci položky kompletní montáž všech prefabrikátů podle  rozměrů uvedených v PD</t>
  </si>
  <si>
    <t>59383557</t>
  </si>
  <si>
    <t>prefabrikát klenbový - klenba r 150 cm dl. 150 cm</t>
  </si>
  <si>
    <t>1171094551</t>
  </si>
  <si>
    <t xml:space="preserve">Prefabrikát dle PD  - předpoklad typizované délky jednotlivých dílů = 1,5 m (5ks) + atyp 0,5 m</t>
  </si>
  <si>
    <t xml:space="preserve">"Celková délka = 8m "  8/1,5</t>
  </si>
  <si>
    <t xml:space="preserve">Zhotovitel ocení v rámci položky kompletní dodávku a dovoz prefabrikátů podle  rozměrů uvedených v PD</t>
  </si>
  <si>
    <t>451571112</t>
  </si>
  <si>
    <t>Lože pod dlažby ze štěrkopísku vrstva tl nad 100 do 150 mm</t>
  </si>
  <si>
    <t>-535521480</t>
  </si>
  <si>
    <t>ŠP podsyp a nadsyp těsnící fólie v přechodové oblasti v tl. 150 mm</t>
  </si>
  <si>
    <t xml:space="preserve">"Přechodové oblasti:" 2*2*5,39*8,0  </t>
  </si>
  <si>
    <t>451571211</t>
  </si>
  <si>
    <t>Lože pod dlažby z kameniva těženého hrubého vrstva tl do 100 mm</t>
  </si>
  <si>
    <t>-1217054600</t>
  </si>
  <si>
    <t>štěrkodrť tl 10cm fr.0/32, třídy A, dle ČSN EN 13 285</t>
  </si>
  <si>
    <t xml:space="preserve">"Pod zádlažbu za křídly:"  4*3,0*0,8</t>
  </si>
  <si>
    <t>"Pod dlažbu na svazích:" 1,3*(8,77+9,68+11,22+11,10)</t>
  </si>
  <si>
    <t>"Pod kamennou rovnaninu:" 1,3*(3,75+5,50+3,67+4,40)</t>
  </si>
  <si>
    <t>77</t>
  </si>
  <si>
    <t>452311121</t>
  </si>
  <si>
    <t>Podkladní desky z betonu prostého tř. C 8/10 otevřený výkop</t>
  </si>
  <si>
    <t>1611663149</t>
  </si>
  <si>
    <t>"Podkladní beton C8/10 - X0</t>
  </si>
  <si>
    <t>"Pod základy:" 0,1*2*(1,4*9,5+2*(3,9-1,4)*1,4)</t>
  </si>
  <si>
    <t>"Ochrana izolace:" 0,1*4,59*8,0</t>
  </si>
  <si>
    <t>78</t>
  </si>
  <si>
    <t>452311151</t>
  </si>
  <si>
    <t>Podkladní desky z betonu prostého tř. C 20/25 otevřený výkop</t>
  </si>
  <si>
    <t>1109206046</t>
  </si>
  <si>
    <t>"Podkladní beton C20/25n - XF3</t>
  </si>
  <si>
    <t xml:space="preserve">"Pod zádlažbu za křídly:"  4*3,0*0,8*0,1</t>
  </si>
  <si>
    <t>"Pod dlažbu na svazích:" 1,3*(8,77+9,68+11,22+11,10)*0,1</t>
  </si>
  <si>
    <t>"Pod dlažbu v korytě:" 0,73*9,1+2,49*0,2+2,44*0,2</t>
  </si>
  <si>
    <t>79</t>
  </si>
  <si>
    <t>452318510</t>
  </si>
  <si>
    <t>Zajišťovací práh z betonu prostého se zvýšenými nároky na prostředí</t>
  </si>
  <si>
    <t>-2028894105</t>
  </si>
  <si>
    <t>Z betonu C25/30-XF3</t>
  </si>
  <si>
    <t>"V patě svahů:" 0,8*0,4*(7,62+6,44+2,0+6,73+2,0+6,72+2,0)</t>
  </si>
  <si>
    <t>"V korytě:" 1,0*0,5*(3,50+3,63)</t>
  </si>
  <si>
    <t>80</t>
  </si>
  <si>
    <t>452351101</t>
  </si>
  <si>
    <t>Bednění podkladních desek nebo bloků nebo sedlového lože otevřený výkop</t>
  </si>
  <si>
    <t>1354053863</t>
  </si>
  <si>
    <t>vč. odbednění</t>
  </si>
  <si>
    <t xml:space="preserve">"Sokl pod drenáž za opěrou:"  2*1,13*8,0</t>
  </si>
  <si>
    <t xml:space="preserve">"Pod základy rámových stojek:"  2*0,1*(2*3,9+2*1,4+2*2,5+6,7)</t>
  </si>
  <si>
    <t>81</t>
  </si>
  <si>
    <t>457311114</t>
  </si>
  <si>
    <t>Vyrovnávací nebo spádový beton C 12/15 včetně úpravy povrchu</t>
  </si>
  <si>
    <t>-856407467</t>
  </si>
  <si>
    <t>"Sokl pod drenáž C8/10n-X0:" 2*0,34*8,0</t>
  </si>
  <si>
    <t>82</t>
  </si>
  <si>
    <t>458311131</t>
  </si>
  <si>
    <t>Filtrační vrstvy za opěrou z betonu drenážního hutněného po vrstvách</t>
  </si>
  <si>
    <t>-1854231250</t>
  </si>
  <si>
    <t>drenážní beton MCB-8</t>
  </si>
  <si>
    <t xml:space="preserve">"Obetonování drenážních trub:"    2*8,0*((0,43+0,3)/2*0,3)</t>
  </si>
  <si>
    <t>83</t>
  </si>
  <si>
    <t>461991111</t>
  </si>
  <si>
    <t>Zřízení ochranného opevnění dna a svahů melioračních kanálů z geotextilie, fólie nebo síťoviny</t>
  </si>
  <si>
    <t>217610717</t>
  </si>
  <si>
    <t>"Izolace přechodové oblasti. Geomembrána min. pevnosti 20kN/m a tažností min. 20% v obou směrech.</t>
  </si>
  <si>
    <t>2*5,56*8,0</t>
  </si>
  <si>
    <t>84</t>
  </si>
  <si>
    <t>69341024</t>
  </si>
  <si>
    <t>geomembrány hydroizolační pevnost min 20 kN/m</t>
  </si>
  <si>
    <t>901459433</t>
  </si>
  <si>
    <t>"dle pol.č.461991111 + 15 % " 88,960*1,15</t>
  </si>
  <si>
    <t>85</t>
  </si>
  <si>
    <t>463212121</t>
  </si>
  <si>
    <t>Rovnanina z lomového kamene s vyklínováním spár těženým kamenivem</t>
  </si>
  <si>
    <t>-1696271455</t>
  </si>
  <si>
    <t>Kamená rovnanina na sucho tl. 200 mm</t>
  </si>
  <si>
    <t>1,3*(3,75+5,50+3,67+4,40)*0,2</t>
  </si>
  <si>
    <t>86</t>
  </si>
  <si>
    <t>463212191</t>
  </si>
  <si>
    <t>Příplatek za vypracováni líce rovnaniny</t>
  </si>
  <si>
    <t>641704775</t>
  </si>
  <si>
    <t>1,3*(3,75+5,50+3,67+4,40)</t>
  </si>
  <si>
    <t>87</t>
  </si>
  <si>
    <t>465513157</t>
  </si>
  <si>
    <t>Dlažba svahu u opěr z upraveného lomového žulového kamene tl 200 mm do lože C 25/30 pl přes 10 m2</t>
  </si>
  <si>
    <t>978979212</t>
  </si>
  <si>
    <t xml:space="preserve">"Dlažby z lom. kamene tl. do 200 mm, (kamenivo tř. i dle ČSN 72 1860) do betonu C20/25n-XF3, včetně spárování cem. maltou MC25 XF4. </t>
  </si>
  <si>
    <t xml:space="preserve">"Dlažba za křídly:"  4*2,0*0,8</t>
  </si>
  <si>
    <t>"Dlažba na svazích:" 1,3*(8,77+9,68+11,22+11,10)</t>
  </si>
  <si>
    <t>88</t>
  </si>
  <si>
    <t>465513228</t>
  </si>
  <si>
    <t>Dlažba z lomového kamene na cementovou maltu s vyspárováním tl 250 mm pro hráze</t>
  </si>
  <si>
    <t>241201841</t>
  </si>
  <si>
    <t>Dlažba z lomového kamene na cementovou maltu s vyspárováním tl 200 mm pro hydromeliorace</t>
  </si>
  <si>
    <t>Tl. 0.20 m vč. spárování MC25 XF4, kámen pro vodohospodářské účely dle ČSN EN 13383-1</t>
  </si>
  <si>
    <t xml:space="preserve">"Dlažba v korytě:"   3,0*9,1+2,49+2,44</t>
  </si>
  <si>
    <t>89</t>
  </si>
  <si>
    <t>58380750</t>
  </si>
  <si>
    <t>kámen lomový regulační (10t=6,5 m3)</t>
  </si>
  <si>
    <t>-1223367518</t>
  </si>
  <si>
    <t xml:space="preserve">"dle pol.č.465513228  10 % na ztratné"  (32,23*0,2)/6,5*10*1,1</t>
  </si>
  <si>
    <t>90</t>
  </si>
  <si>
    <t>-1207338306</t>
  </si>
  <si>
    <t>"Podkl. vrstva vozovky: " 10,58*2*3,5+8,0*13,6</t>
  </si>
  <si>
    <t>91</t>
  </si>
  <si>
    <t>-491180076</t>
  </si>
  <si>
    <t>Asfaltový beton vrstva podkladní ACP 16 (obalované kamenivo střednězrnné - OKS) s rozprostřením a zhutněním v pruhu šířky přes 3 m, po zhutnění tl. 50</t>
  </si>
  <si>
    <t>"vozovka - podkladní vrstva:" 8,0*20,6</t>
  </si>
  <si>
    <t>92</t>
  </si>
  <si>
    <t>481941220</t>
  </si>
  <si>
    <t>"vozovka - recyklát RS 0/32 CA (C3/4) tl. 200mm" 8,0*20,6</t>
  </si>
  <si>
    <t>93</t>
  </si>
  <si>
    <t xml:space="preserve">cement struskoportlandský </t>
  </si>
  <si>
    <t>1138552755</t>
  </si>
  <si>
    <t>"vozovka - recyklát RS 0/32 CA (C3/4) tl. 200mm" (8,0*20,6)*0,2*1,750*0,04</t>
  </si>
  <si>
    <t>94</t>
  </si>
  <si>
    <t>-702546268</t>
  </si>
  <si>
    <t>"vozovka - recyklát RS 0/32 CA (C3/4) tl. 200mm" (8,0*20,6)*0,2*1,050*0,025</t>
  </si>
  <si>
    <t>95</t>
  </si>
  <si>
    <t>569831111</t>
  </si>
  <si>
    <t>Zpevnění krajnic štěrkodrtí tl 100 mm</t>
  </si>
  <si>
    <t>826964159</t>
  </si>
  <si>
    <t xml:space="preserve">nezpevněná krajnice stěrkodrtí ŠDB 0/32 tl. 100mm </t>
  </si>
  <si>
    <t>(1,2+0,63+0,78*2)</t>
  </si>
  <si>
    <t>96</t>
  </si>
  <si>
    <t>-123934713</t>
  </si>
  <si>
    <t xml:space="preserve">0,21*4*0,5 </t>
  </si>
  <si>
    <t>97</t>
  </si>
  <si>
    <t>10364100</t>
  </si>
  <si>
    <t>1718932406</t>
  </si>
  <si>
    <t xml:space="preserve">"dle pol.č.569903311  m3 x hmotn. "  0,42*1,8</t>
  </si>
  <si>
    <t>98</t>
  </si>
  <si>
    <t>573111112</t>
  </si>
  <si>
    <t>Postřik živičný infiltrační s posypem z asfaltu množství 1 kg/m2</t>
  </si>
  <si>
    <t>-760930553</t>
  </si>
  <si>
    <t>"PI-B 1,0kg/m2 - uváděno v množství zbytkového pojiva"</t>
  </si>
  <si>
    <t>"vozovka - pod vrstvu ACP 16:" 8,0*20,6</t>
  </si>
  <si>
    <t>99</t>
  </si>
  <si>
    <t>Postřik živičný spojovací ze silniční emulze v množství 0,30 kg/m2</t>
  </si>
  <si>
    <t>231276938</t>
  </si>
  <si>
    <t>"vozovka - pod ACO a ACL:" 2*8,0*20,6</t>
  </si>
  <si>
    <t>100</t>
  </si>
  <si>
    <t>-1260504564</t>
  </si>
  <si>
    <t>"vozovka - obrusná vrstva ACO 11+ tl. 40mm, se zametením, očištěním podkladu"</t>
  </si>
  <si>
    <t>8,0*20,6</t>
  </si>
  <si>
    <t>101</t>
  </si>
  <si>
    <t>-114933742</t>
  </si>
  <si>
    <t>vozovka - ložní vrstva ACL 16+ tl. 60mm + rozšíření 2%, se zametením, očištěním podkladu</t>
  </si>
  <si>
    <t>102</t>
  </si>
  <si>
    <t>591141111</t>
  </si>
  <si>
    <t>Kladení dlažby z kostek velkých z kamene na MC tl 50 mm</t>
  </si>
  <si>
    <t>-2003484470</t>
  </si>
  <si>
    <t>Dlažba z kamenných kostek 80/100 do betonu</t>
  </si>
  <si>
    <t>3*0,61+0,93</t>
  </si>
  <si>
    <t>103</t>
  </si>
  <si>
    <t>58380160</t>
  </si>
  <si>
    <t>kostka dlažební žula velká</t>
  </si>
  <si>
    <t>-1293744596</t>
  </si>
  <si>
    <t>kostka 80/100 mm</t>
  </si>
  <si>
    <t xml:space="preserve">"dle pol.č.591141111    pl. x tl. x obj. hm. x 2% ztratné"     2,76*0,1*2,6*1,02</t>
  </si>
  <si>
    <t>104</t>
  </si>
  <si>
    <t>628611111</t>
  </si>
  <si>
    <t>Nátěr betonu mostu akrylátový 2x impregnační OS-A</t>
  </si>
  <si>
    <t>1129553222</t>
  </si>
  <si>
    <t>"ochranný nátěr (S1 dle TKP PK, kap. 31) celý horní povrch říms</t>
  </si>
  <si>
    <t>2*13,6*0,8</t>
  </si>
  <si>
    <t>105</t>
  </si>
  <si>
    <t>628611121</t>
  </si>
  <si>
    <t>Nátěr betonu mostu akrylátový 1x podkladní</t>
  </si>
  <si>
    <t>1423311107</t>
  </si>
  <si>
    <t>2*13,6*(0,8+0,15)</t>
  </si>
  <si>
    <t>106</t>
  </si>
  <si>
    <t>628611131</t>
  </si>
  <si>
    <t>Nátěr betonu mostu akrylátový 2x ochranný pružný OS-C</t>
  </si>
  <si>
    <t>219839197</t>
  </si>
  <si>
    <t>ochranný povlak (S4 dle TKP PK, kap. 31) obrubníkové hrany říms</t>
  </si>
  <si>
    <t>2*13,6*(0,15+0,25)</t>
  </si>
  <si>
    <t>107</t>
  </si>
  <si>
    <t>87634</t>
  </si>
  <si>
    <t>Chráničky z trub plastových do DN 200 mm</t>
  </si>
  <si>
    <t>-1715355218</t>
  </si>
  <si>
    <t>vyústění drenáže zkrz křídlo tr. HDPE DN 180 s navařenou přírubou 400x400x5</t>
  </si>
  <si>
    <t>2*0,4</t>
  </si>
  <si>
    <t>technická specifikace viz. OTSKP-SPK</t>
  </si>
  <si>
    <t>108</t>
  </si>
  <si>
    <t>911331131</t>
  </si>
  <si>
    <t>Svodidlo ocelové jednostranné zádržnosti H1 se zaberaněním sloupků v rozmezí do 2 m</t>
  </si>
  <si>
    <t>-1182008012</t>
  </si>
  <si>
    <t>kompletní ocel. silniční svodidlo pro tř. zadrž. H1/W4 včetně upevnění, dilat. styků, směrových sloupků s odrazkami, a povrchové ochrany dle TZ a TK</t>
  </si>
  <si>
    <t>"Vlevo:" 4,0+12,0</t>
  </si>
  <si>
    <t>"Vpravo:" 18,0+12,0</t>
  </si>
  <si>
    <t>109</t>
  </si>
  <si>
    <t>911331411</t>
  </si>
  <si>
    <t>Náběh ocelového svodidla jednostranný délky do 4 m se zaberaněním sloupků v rozmezí do 2 m</t>
  </si>
  <si>
    <t>879924415</t>
  </si>
  <si>
    <t xml:space="preserve">"Náběh krátký:"   4*4,0</t>
  </si>
  <si>
    <t>110</t>
  </si>
  <si>
    <t>911334121</t>
  </si>
  <si>
    <t>Svodidlo ocelové zábradelní zádržnosti H2 kotvené do římsy s výplní z vodorovných tyčí</t>
  </si>
  <si>
    <t>-1611041867</t>
  </si>
  <si>
    <t>kompletní ocel. most. zábradelní svodidlo pro tř. zadrž. H2 na obou římsách včetně upevnění, dilat. styků, směrových sloupků s odrazkami</t>
  </si>
  <si>
    <t>a povrchové úpravy PKO, nátěr</t>
  </si>
  <si>
    <t>2*14,0</t>
  </si>
  <si>
    <t>111</t>
  </si>
  <si>
    <t>91345</t>
  </si>
  <si>
    <t>Nivelační značky kovové</t>
  </si>
  <si>
    <t>-1324560207</t>
  </si>
  <si>
    <t>"na spodní stavbě a na římsách, nerez. provedení, životnost min 50 let</t>
  </si>
  <si>
    <t>"Na křídlech:" 4</t>
  </si>
  <si>
    <t>"Na římsách:" 2*3</t>
  </si>
  <si>
    <t>112</t>
  </si>
  <si>
    <t>914112111</t>
  </si>
  <si>
    <t>Tabulka s označením evidenčního čísla mostu</t>
  </si>
  <si>
    <t>-2092925824</t>
  </si>
  <si>
    <t xml:space="preserve">"na silnici "  2  </t>
  </si>
  <si>
    <t>113</t>
  </si>
  <si>
    <t>-1296174281</t>
  </si>
  <si>
    <t>"1. fáze VDZ, čára V2b/3/1,5/0,125:" 20,6</t>
  </si>
  <si>
    <t>114</t>
  </si>
  <si>
    <t>961599550</t>
  </si>
  <si>
    <t>"1. fáze VDZ čára V4/0,25:" 2*20,6</t>
  </si>
  <si>
    <t>115</t>
  </si>
  <si>
    <t>-1700849788</t>
  </si>
  <si>
    <t>"2. fáze VDZ čára V2b/3/1,5/0,125:" 20,6</t>
  </si>
  <si>
    <t>116</t>
  </si>
  <si>
    <t>857726669</t>
  </si>
  <si>
    <t>"2. fáze VDZ čára V4/0,25:" 2*20,6</t>
  </si>
  <si>
    <t>117</t>
  </si>
  <si>
    <t>1750138485</t>
  </si>
  <si>
    <t>"vodící proužek V4/0,25:" 2*20,6</t>
  </si>
  <si>
    <t xml:space="preserve">"stř. děl. čára V2b/3/1,5/0,125:"  20,6</t>
  </si>
  <si>
    <t>118</t>
  </si>
  <si>
    <t>916131213</t>
  </si>
  <si>
    <t>Osazení silničního obrubníku betonového stojatého s boční opěrou do lože z betonu prostého</t>
  </si>
  <si>
    <t>646485016</t>
  </si>
  <si>
    <t>"silniční obrubník 150/300 v provedení do prostředí XF4 včetně zabetonování do betonu C20/25n XF3 a spárování cem. maltou MC25 XF4</t>
  </si>
  <si>
    <t>4*3,0</t>
  </si>
  <si>
    <t>119</t>
  </si>
  <si>
    <t>59217034</t>
  </si>
  <si>
    <t>obrubník betonový silniční 100x15x30 cm</t>
  </si>
  <si>
    <t>1449565339</t>
  </si>
  <si>
    <t>silniční obrubník 150/300 v provedení do prostředí XF4</t>
  </si>
  <si>
    <t xml:space="preserve">"dle pol.č.916131213  +5 % ztratné"  12*1,05</t>
  </si>
  <si>
    <t>120</t>
  </si>
  <si>
    <t>916231213</t>
  </si>
  <si>
    <t>Osazení chodníkového obrubníku betonového stojatého s boční opěrou do lože z betonu prostého</t>
  </si>
  <si>
    <t>1304558220</t>
  </si>
  <si>
    <t>obrubník 100/250 v provedení do prostředí XF4 včetně zabetonování do betonu C20/25n XF3 a spárování cem. maltou MC25 XF4</t>
  </si>
  <si>
    <t xml:space="preserve">"vlevo:" 1,7+1,4+1,4+3,0*1,3+2,6*1,3+1,9+0,9+0,9 </t>
  </si>
  <si>
    <t>"vpravo:" 2,2+0,9+0,9+3,0*1,3+3,0*1,3+1,9+0,9+0,9</t>
  </si>
  <si>
    <t>121</t>
  </si>
  <si>
    <t>59217017</t>
  </si>
  <si>
    <t>obrubník betonový chodníkový 100x10x25 cm</t>
  </si>
  <si>
    <t>134352930</t>
  </si>
  <si>
    <t>obrubník 100/250 v provedení do prostředí XF4</t>
  </si>
  <si>
    <t xml:space="preserve">"dle pol.č.916231213  +5 % ztratné"  30,98*1,05</t>
  </si>
  <si>
    <t>122</t>
  </si>
  <si>
    <t>916991121</t>
  </si>
  <si>
    <t>Lože pod obrubníky, krajníky nebo obruby z dlažebních kostek z betonu prostého</t>
  </si>
  <si>
    <t>-1822909725</t>
  </si>
  <si>
    <t xml:space="preserve">"dle pol.č.916131213  "  12*0,3*0,1</t>
  </si>
  <si>
    <t xml:space="preserve">"dle pol.č.916231213  "  30,98*0,25*0,1</t>
  </si>
  <si>
    <t>123</t>
  </si>
  <si>
    <t>919112221</t>
  </si>
  <si>
    <t>Řezání spár pro vytvoření komůrky š 15 mm hl 20 mm pro těsnící zálivku v živičném krytu</t>
  </si>
  <si>
    <t>-1878090813</t>
  </si>
  <si>
    <t xml:space="preserve">"dle pol.č.919121221"  78,4</t>
  </si>
  <si>
    <t>124</t>
  </si>
  <si>
    <t>919121221</t>
  </si>
  <si>
    <t>Těsnění spár zálivkou za studena pro komůrky š 15 mm hl 20 mm bez těsnicího profilu</t>
  </si>
  <si>
    <t>-1687694591</t>
  </si>
  <si>
    <t xml:space="preserve">"těsnící zálivka typu N2 dle ČSN EN 14188 včetně úpravy spár a přípravy povrchu  tl. 40 mm (tj. výměra 2x)</t>
  </si>
  <si>
    <t>"Podél říms a obrubníků:" 2*2*(13,6+2*3,0)</t>
  </si>
  <si>
    <t>125</t>
  </si>
  <si>
    <t>919724131</t>
  </si>
  <si>
    <t>Drenážní geosyntetikum laminované geotextilií a fólií</t>
  </si>
  <si>
    <t>305821676</t>
  </si>
  <si>
    <t>drenážní geokompozit (drenážní jádro+oboustranná geotextilie) min. tl. po stlačení 6 mm</t>
  </si>
  <si>
    <t xml:space="preserve">"rub křídel:"    31,07+28,99</t>
  </si>
  <si>
    <t xml:space="preserve">"ochrana rubu rámu:"  7,35*8,0</t>
  </si>
  <si>
    <t>126</t>
  </si>
  <si>
    <t>919726124</t>
  </si>
  <si>
    <t>Geotextilie pro ochranu, separaci a filtraci netkaná měrná hmotnost do 800 g/m2</t>
  </si>
  <si>
    <t>220284605</t>
  </si>
  <si>
    <t>Ochrana konstrukcí z geotextilie gramáže min. 600g/m2</t>
  </si>
  <si>
    <t>"ochrana izolace prac. spár z pol. 711432101:" 56,325</t>
  </si>
  <si>
    <t>127</t>
  </si>
  <si>
    <t>931994132</t>
  </si>
  <si>
    <t>Těsnění dilatační spáry betonové konstrukce silikonovým tmelem do pl 4,0 cm2</t>
  </si>
  <si>
    <t>399947053</t>
  </si>
  <si>
    <t>Těsnění spár trvale pružným těsnícím silikonovým tmelem šedé barvy (typ F-25-HM-M1p dle ČSN EN ISO 11600)</t>
  </si>
  <si>
    <t>"smršťovací spáry říms:" 2*4*1,96</t>
  </si>
  <si>
    <t>"spáry mezi segmenty a segm. a čely - těsnění na líci" 7*6,41</t>
  </si>
  <si>
    <t>128</t>
  </si>
  <si>
    <t>933331</t>
  </si>
  <si>
    <t>Zkouška integrity ultrazvukem v trubkách pilot systémových</t>
  </si>
  <si>
    <t>1886231886</t>
  </si>
  <si>
    <t xml:space="preserve">"zkouška CHA"   2</t>
  </si>
  <si>
    <t>129</t>
  </si>
  <si>
    <t>933333</t>
  </si>
  <si>
    <t>Zkouška integrity ultrazvukem odraz metod pit pilot systémových</t>
  </si>
  <si>
    <t>766160532</t>
  </si>
  <si>
    <t>130</t>
  </si>
  <si>
    <t>936942211</t>
  </si>
  <si>
    <t>Zhotovení tabulky s letopočtem opravy mostu vložením šablony do bednění</t>
  </si>
  <si>
    <t>1812502330</t>
  </si>
  <si>
    <t>"Otiskem fólií do betonu, výška písma min. 175 mm" 2</t>
  </si>
  <si>
    <t>131</t>
  </si>
  <si>
    <t>1393846093</t>
  </si>
  <si>
    <t>2*20,6*8,0</t>
  </si>
  <si>
    <t>132</t>
  </si>
  <si>
    <t>941121111</t>
  </si>
  <si>
    <t>Montáž lešení řadového trubkového těžkého s podlahami zatížení do 300 kg/m2 š do 1,5 m v do 10 m</t>
  </si>
  <si>
    <t>-1213404082</t>
  </si>
  <si>
    <t>2*(14*4,0)</t>
  </si>
  <si>
    <t>133</t>
  </si>
  <si>
    <t>941121211</t>
  </si>
  <si>
    <t>Příplatek k lešení řadovému trubkovému těžkému s podlahami š 1,5 m v 10 m za první a ZKD den použití</t>
  </si>
  <si>
    <t>1101882211</t>
  </si>
  <si>
    <t>předpoklad 1 měsíc</t>
  </si>
  <si>
    <t xml:space="preserve">"dle pol.č.941121111"  112*30</t>
  </si>
  <si>
    <t>134</t>
  </si>
  <si>
    <t>941121811</t>
  </si>
  <si>
    <t>Demontáž lešení řadového trubkového těžkého s podlahami zatížení do 300 kg/m2 š do 1,5 m v do 10 m</t>
  </si>
  <si>
    <t>726419611</t>
  </si>
  <si>
    <t xml:space="preserve">"dle pol.č.941121111"  112,0</t>
  </si>
  <si>
    <t>135</t>
  </si>
  <si>
    <t>962022491</t>
  </si>
  <si>
    <t>Bourání zdiva nadzákladového kamenného na MC přes 1 m3</t>
  </si>
  <si>
    <t>251560670</t>
  </si>
  <si>
    <t>Bourání mostních zdí z kamene</t>
  </si>
  <si>
    <t>"Předpoklad - opěry" 2*2,26*9,7</t>
  </si>
  <si>
    <t xml:space="preserve">"Předpoklad - křídla"  (3,3+1,0)/2*0,75*(2,9+3,0+2,5+2,5)</t>
  </si>
  <si>
    <t xml:space="preserve">"Předpoklad- čela:"   2*1,8*0,75*4,8</t>
  </si>
  <si>
    <t>136</t>
  </si>
  <si>
    <t>963021445</t>
  </si>
  <si>
    <t>Bourání kamenných kleneb na MC tl do 500 mm</t>
  </si>
  <si>
    <t>-692581516</t>
  </si>
  <si>
    <t xml:space="preserve">Bourání klenby z kamene  v tl. 350 mm</t>
  </si>
  <si>
    <t>4,5*9,7</t>
  </si>
  <si>
    <t>137</t>
  </si>
  <si>
    <t>965022131</t>
  </si>
  <si>
    <t>Bourání kamenných podlah nebo dlažeb z lomového kamene nebo kostek pl přes 1 m2</t>
  </si>
  <si>
    <t>479800631</t>
  </si>
  <si>
    <t>Bourání kamenné dlažby v tl. 0,2 m</t>
  </si>
  <si>
    <t>"Koryto pod mostem:" 9,7*2,8</t>
  </si>
  <si>
    <t>138</t>
  </si>
  <si>
    <t>1939041096</t>
  </si>
  <si>
    <t>"odstranění vč. odvozu do sběrných surovin nebo předání správci</t>
  </si>
  <si>
    <t xml:space="preserve">"ev. č. mostu - 2 ks "  2</t>
  </si>
  <si>
    <t>139</t>
  </si>
  <si>
    <t>966075141</t>
  </si>
  <si>
    <t>Odstranění kovového zábradlí vcelku</t>
  </si>
  <si>
    <t>-1696955781</t>
  </si>
  <si>
    <t>"zábradlí z ocelových tyčí, vč. odříznutí a odvozu do sběrných surovin "</t>
  </si>
  <si>
    <t>2*5,0</t>
  </si>
  <si>
    <t>140</t>
  </si>
  <si>
    <t>985131221</t>
  </si>
  <si>
    <t>Očištění ploch stěn, rubu kleneb a podlah nesušeným křemičitým pískem (metodou torbo)</t>
  </si>
  <si>
    <t>1190781412</t>
  </si>
  <si>
    <t xml:space="preserve">"Otryskání rubu klenby kovovou drtí  před pokládkou izolace"   7,35*8,0</t>
  </si>
  <si>
    <t>141</t>
  </si>
  <si>
    <t>997013801</t>
  </si>
  <si>
    <t>Poplatek za uložení na skládce (skládkovné) stavebního odpadu betonového kód odpadu 170 101</t>
  </si>
  <si>
    <t>-1917519717</t>
  </si>
  <si>
    <t>"na skládku - beton</t>
  </si>
  <si>
    <t xml:space="preserve">"dle pol.č.239111113"  7,0*3,14*0,32*0,32*2,4</t>
  </si>
  <si>
    <t>142</t>
  </si>
  <si>
    <t>997211511</t>
  </si>
  <si>
    <t>Vodorovná doprava suti po suchu na vzdálenost do 1 km</t>
  </si>
  <si>
    <t>628612002</t>
  </si>
  <si>
    <t>Frézovaná balenka ke zpětnému použití pro položku stabilizace na mezideponii</t>
  </si>
  <si>
    <t xml:space="preserve">"dle pol.č.113154121"  148,32*0,03*2,56</t>
  </si>
  <si>
    <t xml:space="preserve">"dle pol.č.113154121"  296,64*0,1*2,56</t>
  </si>
  <si>
    <t>"štěrkové podkladní vrstvy</t>
  </si>
  <si>
    <t xml:space="preserve">"dle pol.č.113107163"   179,22*0,3*1,9</t>
  </si>
  <si>
    <t>143</t>
  </si>
  <si>
    <t>997211519</t>
  </si>
  <si>
    <t>Příplatek ZKD 1 km u vodorovné dopravy suti</t>
  </si>
  <si>
    <t>-28635410</t>
  </si>
  <si>
    <t>na skládku - štěrkové vrstvy</t>
  </si>
  <si>
    <t xml:space="preserve">"dle pol.č.997211511 x 19"  102,155*19</t>
  </si>
  <si>
    <t>na mezideponii - frézovaná balenka</t>
  </si>
  <si>
    <t xml:space="preserve">"dle pol.č.997211511 x 3"  87,331*3</t>
  </si>
  <si>
    <t>frézovaná balenka - zpět k zabudování</t>
  </si>
  <si>
    <t>"zhotovitel poromítne v rámci položky cenu za odvoz na skládku dle svých zvyklostí a možností skládkování "</t>
  </si>
  <si>
    <t>144</t>
  </si>
  <si>
    <t>997211521</t>
  </si>
  <si>
    <t>Vodorovná doprava vybouraných hmot po suchu na vzdálenost do 1 km</t>
  </si>
  <si>
    <t>649064047</t>
  </si>
  <si>
    <t>kámen</t>
  </si>
  <si>
    <t xml:space="preserve">"dle pol.č.962022491"  74,38*2,5</t>
  </si>
  <si>
    <t xml:space="preserve">"dle pol.č.963021445"  43,65*0,35*2,5</t>
  </si>
  <si>
    <t xml:space="preserve">"dle pol.č.965022131"  27,16*0,2*2,5</t>
  </si>
  <si>
    <t>k investorovi nebo do sběrných surovin (odkup zhotovitelem)</t>
  </si>
  <si>
    <t xml:space="preserve">"dle pol.č.966006132"    2*0,082</t>
  </si>
  <si>
    <t xml:space="preserve">"dle pol.č.966075141"    10*0,018</t>
  </si>
  <si>
    <t>145</t>
  </si>
  <si>
    <t>997211529</t>
  </si>
  <si>
    <t>Příplatek ZKD 1 km u vodorovné dopravy vybouraných hmot</t>
  </si>
  <si>
    <t>1689971043</t>
  </si>
  <si>
    <t xml:space="preserve">"dle pol.č.997211521 x 19"  243,470*19</t>
  </si>
  <si>
    <t>146</t>
  </si>
  <si>
    <t>997211612</t>
  </si>
  <si>
    <t>Nakládání vybouraných hmot na dopravní prostředky pro vodorovnou dopravu</t>
  </si>
  <si>
    <t>2119150084</t>
  </si>
  <si>
    <t xml:space="preserve">"dle pol.č.997211521"   243,470</t>
  </si>
  <si>
    <t>frézovaná balenka na mezideponii - zpět k zabudování</t>
  </si>
  <si>
    <t xml:space="preserve">"dle pol.č.997211511"  87,331</t>
  </si>
  <si>
    <t>147</t>
  </si>
  <si>
    <t>-1614989430</t>
  </si>
  <si>
    <t>148</t>
  </si>
  <si>
    <t>998212111</t>
  </si>
  <si>
    <t>Přesun hmot pro mosty zděné, monolitické betonové nebo ocelové v do 20 m</t>
  </si>
  <si>
    <t>-195448918</t>
  </si>
  <si>
    <t>PSV</t>
  </si>
  <si>
    <t>Práce a dodávky PSV</t>
  </si>
  <si>
    <t>711</t>
  </si>
  <si>
    <t>Izolace proti vodě, vlhkosti a plynům</t>
  </si>
  <si>
    <t>149</t>
  </si>
  <si>
    <t>711112001</t>
  </si>
  <si>
    <t>Provedení izolace proti zemní vlhkosti svislé za studena nátěrem penetračním</t>
  </si>
  <si>
    <t>-296380458</t>
  </si>
  <si>
    <t>"Nátěr všech zasypaných ploch spodní stavby</t>
  </si>
  <si>
    <t xml:space="preserve">"Základy:"  2*(0,5*(9,1*2+2,5*2+3,5*2)+0,5*2*2,5+0,7*8,55)</t>
  </si>
  <si>
    <t>"Rám:" 2*0,44*9,1</t>
  </si>
  <si>
    <t xml:space="preserve">"Levé čelo:"  28,99+7,24+7,27+(2*(1,5+1,0)+2,32+2,28)*0,55</t>
  </si>
  <si>
    <t xml:space="preserve">"Pravé čelo:"  31,07+7,24+7,22+(2*(1,5+1,0)+2,35+2,39)*0,55</t>
  </si>
  <si>
    <t xml:space="preserve">"Levé křídlo O2:"  ((2,74+0,2)*(4,17+0,32)/2)+4,66*0,8+(5,63*1,0)+1,0*0,55+0,25*4,35+8,46</t>
  </si>
  <si>
    <t>150</t>
  </si>
  <si>
    <t>11163150</t>
  </si>
  <si>
    <t>lak asfaltový penetrační</t>
  </si>
  <si>
    <t>-826451221</t>
  </si>
  <si>
    <t>"+10% ztratné</t>
  </si>
  <si>
    <t>180,901*0,4*0,001*1,1</t>
  </si>
  <si>
    <t>151</t>
  </si>
  <si>
    <t>711112002</t>
  </si>
  <si>
    <t>Provedení izolace proti zemní vlhkosti svislé za studena lakem asfaltovým</t>
  </si>
  <si>
    <t>-1923656245</t>
  </si>
  <si>
    <t xml:space="preserve">"z položky  711112001</t>
  </si>
  <si>
    <t>180,901*2</t>
  </si>
  <si>
    <t>152</t>
  </si>
  <si>
    <t>11163152</t>
  </si>
  <si>
    <t>lak asfaltový izolační</t>
  </si>
  <si>
    <t>-761194496</t>
  </si>
  <si>
    <t>"10 % ztratné</t>
  </si>
  <si>
    <t>361,802*0,5*0,001*1,1</t>
  </si>
  <si>
    <t>153</t>
  </si>
  <si>
    <t>711132101</t>
  </si>
  <si>
    <t>Provedení izolace proti zemní vlhkosti pásy na sucho svislé AIP nebo tkaninou</t>
  </si>
  <si>
    <t>-2128504733</t>
  </si>
  <si>
    <t>"Izolace rubu klenby položením AIP tl. 5 mm.</t>
  </si>
  <si>
    <t>7,35*8,0</t>
  </si>
  <si>
    <t>154</t>
  </si>
  <si>
    <t>62833159</t>
  </si>
  <si>
    <t>pás těžký asfaltovaný G 200 S40</t>
  </si>
  <si>
    <t>1659912661</t>
  </si>
  <si>
    <t xml:space="preserve">" dle pol.č.711132101 + 15% na přesahy"    58,8*1,15</t>
  </si>
  <si>
    <t>155</t>
  </si>
  <si>
    <t>711432101</t>
  </si>
  <si>
    <t>Provedení izolace proti tlakové vodě svislé na sucho pásem AIP nebo tkaninou</t>
  </si>
  <si>
    <t>-690458394</t>
  </si>
  <si>
    <t>"Izolace prac. spár na rubu konstrukce z natav. AIP tl. 5 mm. Včetně izolace.</t>
  </si>
  <si>
    <t xml:space="preserve">"Pracovní spára rám-křídla:"  2*7,75*0,5</t>
  </si>
  <si>
    <t>"Pracovní spáry mezi segmenty klenby:" 5*7,35*0,5</t>
  </si>
  <si>
    <t>"Pracovní spára základ-rám:" 2*(8+9,1)*0,5</t>
  </si>
  <si>
    <t>"Pracovní spára základ-křídlo:" 4*(2,85+3,15+2*0,55)*0,5</t>
  </si>
  <si>
    <t>156</t>
  </si>
  <si>
    <t>109094805</t>
  </si>
  <si>
    <t xml:space="preserve">"dle pol.č.711432101 + 15 % ztratné"  57,425*1,15</t>
  </si>
  <si>
    <t>157</t>
  </si>
  <si>
    <t>998711101</t>
  </si>
  <si>
    <t>Přesun hmot tonážní pro izolace proti vodě, vlhkosti a plynům v objektech výšky do 6 m</t>
  </si>
  <si>
    <t>-1364633754</t>
  </si>
  <si>
    <t>Práce a dodávky M</t>
  </si>
  <si>
    <t>22-M</t>
  </si>
  <si>
    <t>Montáže technologických zařízení pro dopravní stavby</t>
  </si>
  <si>
    <t>158</t>
  </si>
  <si>
    <t>220320391</t>
  </si>
  <si>
    <t>Montáž tabule informační na nosnou konstrukci do 100 kg</t>
  </si>
  <si>
    <t>1735790287</t>
  </si>
  <si>
    <t>1+2</t>
  </si>
  <si>
    <t>159</t>
  </si>
  <si>
    <t>220320391R</t>
  </si>
  <si>
    <t>Dodávka tabulky zhotovitele</t>
  </si>
  <si>
    <t>ks</t>
  </si>
  <si>
    <t>256</t>
  </si>
  <si>
    <t>1533800334</t>
  </si>
  <si>
    <t>160</t>
  </si>
  <si>
    <t>220320392R</t>
  </si>
  <si>
    <t>Dodávka informační tabule stavby</t>
  </si>
  <si>
    <t>-532050888</t>
  </si>
  <si>
    <t xml:space="preserve">" pro všechny SO "  2</t>
  </si>
  <si>
    <t>46-M</t>
  </si>
  <si>
    <t>Zemní práce při extr.mont.pracích</t>
  </si>
  <si>
    <t>161</t>
  </si>
  <si>
    <t>460030028</t>
  </si>
  <si>
    <t>Ostatní práce štěpkování netěžitelného porostu s odvozem</t>
  </si>
  <si>
    <t>prms</t>
  </si>
  <si>
    <t>-1987436823</t>
  </si>
  <si>
    <t xml:space="preserve">"dle pol.č.111212312"  3*0,1</t>
  </si>
  <si>
    <t>162</t>
  </si>
  <si>
    <t>011503000</t>
  </si>
  <si>
    <t>Stavební průzkum bez rozlišení</t>
  </si>
  <si>
    <t>6494600</t>
  </si>
  <si>
    <t>"Náklady na průzkumy v rámci realizace stavby</t>
  </si>
  <si>
    <t xml:space="preserve">"monitoring dotčených objektů, geotechnický dozor, inženýrsko geologický průzkum, archeologický průzkum, </t>
  </si>
  <si>
    <t>"zkoušení konstrukcí a prací nezávislou zkušebnou.</t>
  </si>
  <si>
    <t>163</t>
  </si>
  <si>
    <t>012002000</t>
  </si>
  <si>
    <t>Geodetické práce</t>
  </si>
  <si>
    <t>-63215028</t>
  </si>
  <si>
    <t xml:space="preserve">"Vytyčovací body mikrosítě, založeny na pevném podloží na pilotách průměru 03 až  0,5 m"</t>
  </si>
  <si>
    <t>"předpokládané délky 5 m. Body musí mít nad terén vyveden pilíř pro nucenou centraci</t>
  </si>
  <si>
    <t xml:space="preserve">"geodetického přístroje. Provedení dle detailu  213</t>
  </si>
  <si>
    <t>"Celkem 3 body.</t>
  </si>
  <si>
    <t>"Odhad délky vrtů: 3x5 = 15 m</t>
  </si>
  <si>
    <t xml:space="preserve">"Odhad kubatury pilot při průměru 0,5 m: 3x(5,0+1,0)x3,14x0,5x0,5x0,25 =  3,53 m3</t>
  </si>
  <si>
    <t xml:space="preserve">"Odhad výztuže pilot (60 kg/m3)    60x3,53 =  212  "kg</t>
  </si>
  <si>
    <t xml:space="preserve">"celkem ks bodů"   3</t>
  </si>
  <si>
    <t>164</t>
  </si>
  <si>
    <t>012103000</t>
  </si>
  <si>
    <t>Geodetické práce před výstavbou</t>
  </si>
  <si>
    <t>662268045</t>
  </si>
  <si>
    <t>"polohové a výškové vytyčení stavby , vytyčení hranic pozemků</t>
  </si>
  <si>
    <t>"zaměření a vytyčení podzemních inženýrských sítí ve spolupráci s jejich správci, vč. jejich vytrasování</t>
  </si>
  <si>
    <t>165</t>
  </si>
  <si>
    <t>012203000</t>
  </si>
  <si>
    <t>Geodetické práce při provádění stavby</t>
  </si>
  <si>
    <t>497931139</t>
  </si>
  <si>
    <t>"Geodetická činnost v průběhu provádění stavebních prací (geodet zhotovitele stavby)</t>
  </si>
  <si>
    <t>"vybudování vytyčovací sítě stavby a její polohové a výškové určení</t>
  </si>
  <si>
    <t>" podrobné vytyčování jednotlivých stavebních objektů v průběhu výstavby</t>
  </si>
  <si>
    <t>"kontrolní měření geometrických parametrů stavby</t>
  </si>
  <si>
    <t>"kontrolní měření svislostí</t>
  </si>
  <si>
    <t>"měření a výpočty kubatur</t>
  </si>
  <si>
    <t>166</t>
  </si>
  <si>
    <t>012303000</t>
  </si>
  <si>
    <t>Geodetické práce po výstavbě</t>
  </si>
  <si>
    <t>-1282395082</t>
  </si>
  <si>
    <t>"Zajištění geometrických plánů skutečného provedení objektů a inženýrských sítí</t>
  </si>
  <si>
    <t>"a geomoetrických plánů věcných břemen v požadovaném formátu s hranicemi pozemků</t>
  </si>
  <si>
    <t>"jako podklad pro vklad do katastrální mapy pro evidenci změn na katastrálním úřadu.</t>
  </si>
  <si>
    <t>"Tato dokumentace bude předána v termínu dle potřeb investora</t>
  </si>
  <si>
    <t>167</t>
  </si>
  <si>
    <t>646053537</t>
  </si>
  <si>
    <t>"Vypracování mostního listu vč, výpočtu zatížitelnosti</t>
  </si>
  <si>
    <t>"1. hlavní prohlídka mostu</t>
  </si>
  <si>
    <t xml:space="preserve">"soubor "   1</t>
  </si>
  <si>
    <t>168</t>
  </si>
  <si>
    <t>013254000</t>
  </si>
  <si>
    <t>Dokumentace skutečného provedení stavby</t>
  </si>
  <si>
    <t>620181867</t>
  </si>
  <si>
    <t>"dokumentace skutečného provedení stavby dle směrnice pro dokumentaci staveb pozemních komunikací MD ČR</t>
  </si>
  <si>
    <t>"v tištěné a digitální podobě v 8 vyhotoveních</t>
  </si>
  <si>
    <t>169</t>
  </si>
  <si>
    <t>013294000</t>
  </si>
  <si>
    <t>Ostatní dokumentace</t>
  </si>
  <si>
    <t>1725648585</t>
  </si>
  <si>
    <t>"RDS dle směrnice pro dokumentaci staveb pozemních komunikací vydanou MD, případně v TKP-D kapitole 6 příloze č.5</t>
  </si>
  <si>
    <t>VRN7</t>
  </si>
  <si>
    <t>Provozní vlivy</t>
  </si>
  <si>
    <t>170</t>
  </si>
  <si>
    <t>070001000</t>
  </si>
  <si>
    <t>-1492905422</t>
  </si>
  <si>
    <t>"v pol. zahrnuty náklady na ztížené provádění stavebních a montážních prací způsobené provozem třetích osob na staveništi</t>
  </si>
  <si>
    <t>"v pol. zahrnuty náklady na případné zábrany, oplocení staveniště, a pod.</t>
  </si>
  <si>
    <t>VRN9</t>
  </si>
  <si>
    <t>Ostatní náklady</t>
  </si>
  <si>
    <t>171</t>
  </si>
  <si>
    <t>091003000</t>
  </si>
  <si>
    <t>Ostatní náklady bez rozlišení</t>
  </si>
  <si>
    <t>-1143168294</t>
  </si>
  <si>
    <t>"pasportizace objízdných tras před zahájením stavby a po dokončení stavby" 1</t>
  </si>
  <si>
    <t>SO 202 - Most ev. č. 112-009 přes strouhu u obce Jemniště</t>
  </si>
  <si>
    <t xml:space="preserve">HSV -  Práce a dodávky HSV</t>
  </si>
  <si>
    <t xml:space="preserve">PSV -  Práce a dodávky PSV</t>
  </si>
  <si>
    <t xml:space="preserve"> Práce a dodávky HSV</t>
  </si>
  <si>
    <t>1307309574</t>
  </si>
  <si>
    <t xml:space="preserve">"kácení náletových křovin"   11</t>
  </si>
  <si>
    <t>-2092521433</t>
  </si>
  <si>
    <t xml:space="preserve">"zplanimetrováno"  250</t>
  </si>
  <si>
    <t>112151351</t>
  </si>
  <si>
    <t>Kácení stromu s postupným spouštěním koruny a kmene D do 0,2 m</t>
  </si>
  <si>
    <t>1535725374</t>
  </si>
  <si>
    <t>1280807994</t>
  </si>
  <si>
    <t>112201111</t>
  </si>
  <si>
    <t>Odstranění pařezů D do 0,2 m v rovině a svahu 1:5 s odklizením do 20 m a zasypáním jámy</t>
  </si>
  <si>
    <t>732448379</t>
  </si>
  <si>
    <t>-1942059319</t>
  </si>
  <si>
    <t>-651889548</t>
  </si>
  <si>
    <t>22,0*8,7</t>
  </si>
  <si>
    <t>169380321</t>
  </si>
  <si>
    <t>"frézování vozovky v celém rozsahu stavby (tl. průměrně 80mm) - nastavení R 0/32 (následně použito pro podkladní vrstvy a sjezdy) " 22,0*7,2</t>
  </si>
  <si>
    <t>-130710176</t>
  </si>
  <si>
    <t>"frézování vozovky v celém rozsahu stavby (tl. průměrně 150mm) - nastavení R 0/32 (následně použito pro podkladní vrstvy a sjezdy) " 22,0*7,2</t>
  </si>
  <si>
    <t>2088786086</t>
  </si>
  <si>
    <t>542141394</t>
  </si>
  <si>
    <t>-730013316</t>
  </si>
  <si>
    <t>1011833311</t>
  </si>
  <si>
    <t>1286441306</t>
  </si>
  <si>
    <t xml:space="preserve">"plocha řezu: 57,3 m2,  plocha řezu stáv. kce a most. otvoru (odhad): 14,9 m2"</t>
  </si>
  <si>
    <t xml:space="preserve">"Výkop střední část: "  (57,3-14,9)*10,7</t>
  </si>
  <si>
    <t>"Výkop - levá část" (57,3-14,9)*1,8/2</t>
  </si>
  <si>
    <t>"Výkop - pravá část" (57,3-14,9)*1,8/2</t>
  </si>
  <si>
    <t>"Pro rozšíření násypu:" (4,8*0,8+2,5*0,8+3,2*0,8+3,0*1,2)*3,5</t>
  </si>
  <si>
    <t>"pro kamennou rovnaninu:" ((4,5+6,3)*1,6*0,3)*1,3</t>
  </si>
  <si>
    <t>"Odláždění pod skluzy:" (1,35+2,7)*0,4</t>
  </si>
  <si>
    <t xml:space="preserve">"odtěžení plošiny pro vrtání pilot:"   16,3*12,0</t>
  </si>
  <si>
    <t>-1030065203</t>
  </si>
  <si>
    <t xml:space="preserve">"50% z pol.č.131301102"   775,959*0,5</t>
  </si>
  <si>
    <t>-362134278</t>
  </si>
  <si>
    <t xml:space="preserve">"V patě svahů:"  0,8*0,4*(2*2,0+5,6+7,5)</t>
  </si>
  <si>
    <t>"V korytě:" 1,0*1,0*(6,0+8,0)</t>
  </si>
  <si>
    <t>"Pod skluzy:" 2*1,0*0,4*2,0+2*1,0*0,4*1,1</t>
  </si>
  <si>
    <t>1627659353</t>
  </si>
  <si>
    <t xml:space="preserve">"50% z pol.č.132301201"   21,952*0,5</t>
  </si>
  <si>
    <t>-92902720</t>
  </si>
  <si>
    <t>2*14,5*2,5</t>
  </si>
  <si>
    <t>1501204933</t>
  </si>
  <si>
    <t>72,5*0,1555</t>
  </si>
  <si>
    <t>1134524332</t>
  </si>
  <si>
    <t xml:space="preserve">"dle pol.č.153112122"  72,5</t>
  </si>
  <si>
    <t>-1296191351</t>
  </si>
  <si>
    <t xml:space="preserve">"za mostem vlevo:"  (5,9+5,5)*6,0</t>
  </si>
  <si>
    <t xml:space="preserve">"za mostem vpravo:"  (6,6+6,8+8,6)*6,0</t>
  </si>
  <si>
    <t>890882238</t>
  </si>
  <si>
    <t xml:space="preserve">"dle pol.č.153311213 + 15 % na přesahy"    200,4*1,15  </t>
  </si>
  <si>
    <t>157044021</t>
  </si>
  <si>
    <t>(6,0+4,5)*1,3</t>
  </si>
  <si>
    <t>525871324</t>
  </si>
  <si>
    <t xml:space="preserve">"dle pol.č.155131312: "   13,65*1,15</t>
  </si>
  <si>
    <t>162301401</t>
  </si>
  <si>
    <t>Vodorovné přemístění větví stromů listnatých do 5 km D kmene do 300 mm</t>
  </si>
  <si>
    <t>-1985625309</t>
  </si>
  <si>
    <t xml:space="preserve">"vč. likvidace štěpkováním dle pol.č.112151354   "   2</t>
  </si>
  <si>
    <t>-128819017</t>
  </si>
  <si>
    <t xml:space="preserve">"vč. likvidace štěpkováním dle pol.č.112151354   "   1</t>
  </si>
  <si>
    <t>162301411</t>
  </si>
  <si>
    <t>Vodorovné přemístění kmenů stromů listnatých do 5 km D kmene do 300 mm</t>
  </si>
  <si>
    <t>1819013535</t>
  </si>
  <si>
    <t>-131776256</t>
  </si>
  <si>
    <t>162301421</t>
  </si>
  <si>
    <t>Vodorovné přemístění pařezů do 5 km D do 300 mm</t>
  </si>
  <si>
    <t>14056073</t>
  </si>
  <si>
    <t xml:space="preserve">"vč. likvidace štěpkováním "  2</t>
  </si>
  <si>
    <t>-2038831211</t>
  </si>
  <si>
    <t xml:space="preserve">"vč. likvidace štěpkováním "  1</t>
  </si>
  <si>
    <t>1660504523</t>
  </si>
  <si>
    <t xml:space="preserve">"dle pol.č.171102101"  42,3</t>
  </si>
  <si>
    <t xml:space="preserve">"dle pol.č.174101101"  176,458</t>
  </si>
  <si>
    <t xml:space="preserve">"dle pol.č.175101201"  463,801</t>
  </si>
  <si>
    <t xml:space="preserve">"zpět do násypů"   682,559</t>
  </si>
  <si>
    <t>-2070980640</t>
  </si>
  <si>
    <t xml:space="preserve">"Objem výkopů"  775,959+21,952+14,4</t>
  </si>
  <si>
    <t xml:space="preserve">"Odopčet dle pol.č.162501102"   -682,559</t>
  </si>
  <si>
    <t xml:space="preserve">"Drny dle pol.č.111301111"   250,0*0,1</t>
  </si>
  <si>
    <t xml:space="preserve">"Zemina z vrtů pilot"  2*7*(6,0+0,5)*3,14*0,32*0,32</t>
  </si>
  <si>
    <t>947829215</t>
  </si>
  <si>
    <t xml:space="preserve">"dle pol.č.162701105"   184,012*10</t>
  </si>
  <si>
    <t>-311889939</t>
  </si>
  <si>
    <t>396675176</t>
  </si>
  <si>
    <t xml:space="preserve">"Rozšíření svahů vč. vyztužených zemin:"   1,7*4,5+1,6*4,5+2,7*4,5</t>
  </si>
  <si>
    <t>"Žebra pod rovnaninou ze ŠD:" 2*2,7*1,5</t>
  </si>
  <si>
    <t>"Podkladní polštář ze ŠD:" 0,75*4,5+0,85*4,5</t>
  </si>
  <si>
    <t>CS ÚRS 2017 01</t>
  </si>
  <si>
    <t>-1318552087</t>
  </si>
  <si>
    <t>1534842572</t>
  </si>
  <si>
    <t xml:space="preserve">"na mezideponii dle pol.č.160501102  1. část"   682,559</t>
  </si>
  <si>
    <t xml:space="preserve">"na skládku dle pol.č.162701105"    184,012</t>
  </si>
  <si>
    <t>Poplatek za uložení odpadu ze sypaniny na skládce (skládkovné)</t>
  </si>
  <si>
    <t>917740254</t>
  </si>
  <si>
    <t xml:space="preserve">"dle pol.č.162701105"    184,012*1,8</t>
  </si>
  <si>
    <t>-1880916427</t>
  </si>
  <si>
    <t>"Ochranný zásyp nad klenbou a podél křídel:" 6,1*8,0+(32,94+34,08-6,1*2)*0,6</t>
  </si>
  <si>
    <t>"Zásyp za opěrou mezi křídly:" (2*6,2)*(8,0-2*0,6)</t>
  </si>
  <si>
    <t>"Zásyp za opěrou za křídly:" (2*3,95)*9,1</t>
  </si>
  <si>
    <t>"Zásyp výkopu pro rampu:" 4,6*4,8*0,6</t>
  </si>
  <si>
    <t xml:space="preserve">"Zásyp patních prahů pol.132301201-452318510:"  21,952-14,952</t>
  </si>
  <si>
    <t>1850643521</t>
  </si>
  <si>
    <t xml:space="preserve">"dle pol.č.171102101"  (15,3)*1,9</t>
  </si>
  <si>
    <t xml:space="preserve">"dle pol.č.174101101 - 1. část"  81,692*1,9</t>
  </si>
  <si>
    <t>Obsypání objektu nad přilehlým původním terénem sypaninou bez prohození, uloženou do 3 m</t>
  </si>
  <si>
    <t>-32726989</t>
  </si>
  <si>
    <t xml:space="preserve">"Plošina pro vrtání pilot:"   16,3*12,0</t>
  </si>
  <si>
    <t>"Zásyp základu benešovského:" 7,41*9,1-2*(1,0*0,5*2,5+1,0*0,55*2,6)</t>
  </si>
  <si>
    <t>"Zásyp základu vlašimského:" 7,41*9,1-2*(1,0*0,5*2,5+1,0*0,55*2,6)</t>
  </si>
  <si>
    <t>Zásyp základu z vnější strany:</t>
  </si>
  <si>
    <t>2*0,36*9,1+4*1,3*1,0*5,6</t>
  </si>
  <si>
    <t>"Zásyp - levá část" 4,8*4,7*2,5/3+4,3*2,6*2,5/3+2*7,4*1,7</t>
  </si>
  <si>
    <t>"Zásyp - pravá část" 5,5*4,6*2,5/3+2,8*3,8*2,5/3+2*7,4*1,7</t>
  </si>
  <si>
    <t>-335929230</t>
  </si>
  <si>
    <t>(0,95+1,05)*10,9</t>
  </si>
  <si>
    <t>1819553099</t>
  </si>
  <si>
    <t>"vlevo od mostu:" 21,4</t>
  </si>
  <si>
    <t>"vpravo od mostu:" 33,2</t>
  </si>
  <si>
    <t>-579435949</t>
  </si>
  <si>
    <t xml:space="preserve">" dle pol.č.181301102 a 181301122 "     (54,6+81,12)</t>
  </si>
  <si>
    <t>-237229834</t>
  </si>
  <si>
    <t>135,72*0,04</t>
  </si>
  <si>
    <t>-1482791386</t>
  </si>
  <si>
    <t xml:space="preserve">"pod ohumusování  "   135,72</t>
  </si>
  <si>
    <t>1791335867</t>
  </si>
  <si>
    <t>"vlevo od mostu:" 27,1*1,3</t>
  </si>
  <si>
    <t>"vlevo od mostu:" 35,3*1,3</t>
  </si>
  <si>
    <t>412295279</t>
  </si>
  <si>
    <t xml:space="preserve">" dle pol.č.181301102 a 181301122 x tl. x hmot. "      (54,6+81,12)*0,15*1,8</t>
  </si>
  <si>
    <t>1562198507</t>
  </si>
  <si>
    <t>-1008713488</t>
  </si>
  <si>
    <t>-663732432</t>
  </si>
  <si>
    <t>135,72*0,05</t>
  </si>
  <si>
    <t>988844296</t>
  </si>
  <si>
    <t>-683736635</t>
  </si>
  <si>
    <t>-1074042127</t>
  </si>
  <si>
    <t xml:space="preserve">"vč. hluchého vrtání:"  2*7*(2,7+1,9)</t>
  </si>
  <si>
    <t>-1890987379</t>
  </si>
  <si>
    <t>2*7*1,9</t>
  </si>
  <si>
    <t>232706414</t>
  </si>
  <si>
    <t>2*7*1,4</t>
  </si>
  <si>
    <t>1975326494</t>
  </si>
  <si>
    <t>2*7*(6,0+0,5)</t>
  </si>
  <si>
    <t>směs pro beton třída C25-30 XF3 frakce do 22 mm</t>
  </si>
  <si>
    <t>321484495</t>
  </si>
  <si>
    <t>2*7*(6,0+0,5)*3,14*0,32*0,32</t>
  </si>
  <si>
    <t>-192202971</t>
  </si>
  <si>
    <t>29,260*0,17</t>
  </si>
  <si>
    <t>-702047275</t>
  </si>
  <si>
    <t>-1630982168</t>
  </si>
  <si>
    <t>2*(7,1*0,5*1,0+2*3,5*1,0*0,5)</t>
  </si>
  <si>
    <t>373489498</t>
  </si>
  <si>
    <t>1888952794</t>
  </si>
  <si>
    <t>1916135183</t>
  </si>
  <si>
    <t>2030167524</t>
  </si>
  <si>
    <t>(0,3*0,55+0,59*0,25)*2*15,0</t>
  </si>
  <si>
    <t>-1600043917</t>
  </si>
  <si>
    <t>(0,25+0,6+0,31)*2*15,0+4*(0,3*0,55+0,59*0,25)</t>
  </si>
  <si>
    <t>185936623</t>
  </si>
  <si>
    <t xml:space="preserve">"dle pol.č.317353121"   36,05</t>
  </si>
  <si>
    <t>-1223621509</t>
  </si>
  <si>
    <t>9,375*0,130</t>
  </si>
  <si>
    <t>-544194972</t>
  </si>
  <si>
    <t>"Levé křídlo vč.rozšíření pro odvodňovač:" 32,94*0,55+0,6*1,0*(1,0+0,81)/2</t>
  </si>
  <si>
    <t>"Pravé křídlo vč.rozšíření pro odvodňovač:" 34,08*0,55+0,6*1,0*(0,9+1,09)/2</t>
  </si>
  <si>
    <t>-290918097</t>
  </si>
  <si>
    <t>"Levé křídlo:" 32,94*2+(1,55+2,5+1,0+1,55+2,5+1,0+6,6)*0,55+0,6*(1,0+0,81)+1,0*(1,0+0,81)/2</t>
  </si>
  <si>
    <t>"Pravé křídlo:" 34,08*2+(1,55+2,5+1,0+1,55+2,5+1,0+6,6)*0,55+0,6*(0,9+1,09)+1,0*(0,9+1,09)/2</t>
  </si>
  <si>
    <t>-1567850680</t>
  </si>
  <si>
    <t xml:space="preserve">"dle pol.č.334351112 "   156,59</t>
  </si>
  <si>
    <t>2090359943</t>
  </si>
  <si>
    <t xml:space="preserve">"křídla:"  38,001*0,240</t>
  </si>
  <si>
    <t>-1178565802</t>
  </si>
  <si>
    <t>59383537</t>
  </si>
  <si>
    <t xml:space="preserve">prefabrikát klenbový - klenba r 200 cm  dl.150 cm </t>
  </si>
  <si>
    <t>1486591663</t>
  </si>
  <si>
    <t>-998122293</t>
  </si>
  <si>
    <t xml:space="preserve">"Přechodové oblasti:"  2*2*6,0*8,0  </t>
  </si>
  <si>
    <t>-6906848</t>
  </si>
  <si>
    <t>"Pod dlažbu na svazích:" 1,3*(6,7+9,0+4*0,35*5,5)+0,5*1,5</t>
  </si>
  <si>
    <t>"Pod kamennou rovnaninu:" 1,3*(4,5+6,3)</t>
  </si>
  <si>
    <t>"Odláždění pod skluzy:" 1,35+2,7</t>
  </si>
  <si>
    <t>"Skluzy:" 1,3*(3,5+5,5+2,7)*0,8</t>
  </si>
  <si>
    <t>-91843973</t>
  </si>
  <si>
    <t>"Ochrana izolace:" 0,1*4,9*8,0</t>
  </si>
  <si>
    <t>33518607</t>
  </si>
  <si>
    <t>"Pod dlažbu na svazích:" (1,3*(6,7+9,0+4*0,35*5,5)+0,5*1,5)*0,1</t>
  </si>
  <si>
    <t>"Pod dlažbu v korytě:" (4,0*9,1+6,6+8,7)*0,2</t>
  </si>
  <si>
    <t>"Odláždění pod skluzy:" (1,35+2,7)*0,1</t>
  </si>
  <si>
    <t>"Skluzy:" 1,3*(3,5+5,5+2,7)*0,8*0,1</t>
  </si>
  <si>
    <t>310433943</t>
  </si>
  <si>
    <t>"V patě svahů:" 0,8*0,4*(2*2,0+5,6+7,5)</t>
  </si>
  <si>
    <t>"V korytě:" 1,0*0,5*(6,0+8,0)</t>
  </si>
  <si>
    <t>-1870759421</t>
  </si>
  <si>
    <t xml:space="preserve">"Sokl pod drenáž za opěrou:"  2*1,2*8,0</t>
  </si>
  <si>
    <t xml:space="preserve">"Pod základy rámových stojek:"  2*0,1*(2*9,5+2*3,9+2*2,5)</t>
  </si>
  <si>
    <t>1654265631</t>
  </si>
  <si>
    <t>"Sokl pod drenáž C8/10n-X0:" 2*(1,2*0,3)*8,0</t>
  </si>
  <si>
    <t>-1365683171</t>
  </si>
  <si>
    <t xml:space="preserve">"Obetonování drenážních trub:"    2*8,0*(0,55*0,3)</t>
  </si>
  <si>
    <t>-14480516</t>
  </si>
  <si>
    <t>2*6,0*8,0</t>
  </si>
  <si>
    <t>-859892537</t>
  </si>
  <si>
    <t>"dle pol.č.461991111 + 15 % " 96,0*1,15</t>
  </si>
  <si>
    <t>-340309677</t>
  </si>
  <si>
    <t>1,3*(4,5+6,3)*0,2</t>
  </si>
  <si>
    <t>-1139079940</t>
  </si>
  <si>
    <t>1,3*(4,5+6,3)</t>
  </si>
  <si>
    <t>2104835988</t>
  </si>
  <si>
    <t>"Dlažba na svazích:" 1,3*(6,7+9,0+4*0,35*5,5)</t>
  </si>
  <si>
    <t>-1233949790</t>
  </si>
  <si>
    <t xml:space="preserve">"Dlažba v korytě:"   4,0*9,1+6,6+8,7</t>
  </si>
  <si>
    <t>"Pod skluzy:" 1,35+2,7</t>
  </si>
  <si>
    <t>-937533475</t>
  </si>
  <si>
    <t xml:space="preserve">"dle pol.č.465513228  10 % na ztratné"   (55,75*0,2)/6,5*10*1,1</t>
  </si>
  <si>
    <t>-1993144478</t>
  </si>
  <si>
    <t xml:space="preserve">"Podkl. vrstva vozovky: "  10,58*2*3,5+8,0*15,0</t>
  </si>
  <si>
    <t>1421584436</t>
  </si>
  <si>
    <t>"vozovka - podkladní vrstva:" 8,0*22,0</t>
  </si>
  <si>
    <t>1270748145</t>
  </si>
  <si>
    <t>"vozovka - recyklát RS 0/32 CA (C3/4) tl. 200mm" 8,0*22,0</t>
  </si>
  <si>
    <t>114391627</t>
  </si>
  <si>
    <t>"vozovka - recyklát RS 0/32 CA (C3/4) tl. 200mm" (8,0*22,0)*0,2*1,750*0,04</t>
  </si>
  <si>
    <t>1510749888</t>
  </si>
  <si>
    <t>"vozovka - recyklát RS 0/32 CA (C3/4) tl. 200mm" (8,0*22,0)*0,2*1,050*0,025</t>
  </si>
  <si>
    <t>1354567729</t>
  </si>
  <si>
    <t>4*1,0*1,0</t>
  </si>
  <si>
    <t>641233205</t>
  </si>
  <si>
    <t>-107504844</t>
  </si>
  <si>
    <t>514567041</t>
  </si>
  <si>
    <t>"vozovka - pod vrstvu ACP 16:" 8,0*22,0</t>
  </si>
  <si>
    <t>503622050</t>
  </si>
  <si>
    <t>"vozovka - pod ACO a ACL:" 2*8,0*22,0</t>
  </si>
  <si>
    <t>1660954309</t>
  </si>
  <si>
    <t>(8,0-2*0,5)*22,0</t>
  </si>
  <si>
    <t>1694014941</t>
  </si>
  <si>
    <t>8,0*22,0</t>
  </si>
  <si>
    <t>578133112</t>
  </si>
  <si>
    <t>Litý asfalt MA 11 (LAS) tl 35 mm š do 3 m z nemodifikovaného asfaltu</t>
  </si>
  <si>
    <t>-1350380805</t>
  </si>
  <si>
    <t>Proužek z litého asfaltu</t>
  </si>
  <si>
    <t>2*22,0*0,5</t>
  </si>
  <si>
    <t>806460580</t>
  </si>
  <si>
    <t>4*0,85*0,8+0,5*1,5</t>
  </si>
  <si>
    <t>98596365</t>
  </si>
  <si>
    <t xml:space="preserve">"dle pol.č.591141111    pl. x tl. x obj. hm. x 2% ztratné"  3,47*0,1*2,6*1,02</t>
  </si>
  <si>
    <t>-981487934</t>
  </si>
  <si>
    <t>2*15,0*0,8</t>
  </si>
  <si>
    <t>-63874921</t>
  </si>
  <si>
    <t>2*15,0*(0,8+0,15)</t>
  </si>
  <si>
    <t>110628935</t>
  </si>
  <si>
    <t>2*15,0*(0,15+0,25)</t>
  </si>
  <si>
    <t>-1264824669</t>
  </si>
  <si>
    <t>vyústění drenáže zkrz klenbu tr. HDPE DN 180 s navařenou přírubou 400x400x5</t>
  </si>
  <si>
    <t>prostup pro odvodňovač zkrz klenbu tr. HDPE DN 180 s navařenou přírubou 400x400x5</t>
  </si>
  <si>
    <t>221898437</t>
  </si>
  <si>
    <t>"Vlevo:" 2*13,0</t>
  </si>
  <si>
    <t xml:space="preserve">"Vpravo:"  2*13,0</t>
  </si>
  <si>
    <t>-1264176456</t>
  </si>
  <si>
    <t xml:space="preserve">Svodidlo ocelové zábradelní zádržnosti H2  kotvené do římsy s výplní z vodorovných tyčí</t>
  </si>
  <si>
    <t>65377145</t>
  </si>
  <si>
    <t>2*16,0</t>
  </si>
  <si>
    <t>191218729</t>
  </si>
  <si>
    <t>-364793340</t>
  </si>
  <si>
    <t>-33929831</t>
  </si>
  <si>
    <t>"1. fáze VDZ, čára V2b/3/1,5/0,125:" 22,0</t>
  </si>
  <si>
    <t>489177164</t>
  </si>
  <si>
    <t>"1. fáze VDZ čára V4/0,25:" 2*22,0</t>
  </si>
  <si>
    <t>1036811614</t>
  </si>
  <si>
    <t>"2. fáze VDZ čára V2b/3/1,5/0,125:" 22,0</t>
  </si>
  <si>
    <t>1613481430</t>
  </si>
  <si>
    <t>"2. fáze VDZ čára V4/0,25:" 2*22,0</t>
  </si>
  <si>
    <t>1835019348</t>
  </si>
  <si>
    <t>"vodící proužek V4/0,25:" 2*22,0</t>
  </si>
  <si>
    <t xml:space="preserve">"stř. děl. čára V2b/3/1,5/0,125:"  22,0</t>
  </si>
  <si>
    <t>615400190</t>
  </si>
  <si>
    <t>1688725272</t>
  </si>
  <si>
    <t>-304369234</t>
  </si>
  <si>
    <t>"vlevo:" 4*1,0+2*2,0+1,3*4,1+1,3*1,6</t>
  </si>
  <si>
    <t>"vpravo:" 4*1,0+2*2,0+1,3*4,1+1,3*2,4</t>
  </si>
  <si>
    <t>-1541576120</t>
  </si>
  <si>
    <t xml:space="preserve">"dle pol.č.916231213  +5 % ztratné"  31,86*1,05</t>
  </si>
  <si>
    <t>1719052452</t>
  </si>
  <si>
    <t xml:space="preserve">"dle pol.č.916231213  "  31,86*0,25*0,1</t>
  </si>
  <si>
    <t>919112212</t>
  </si>
  <si>
    <t>Řezání spár pro vytvoření komůrky š 10 mm hl 20 mm pro těsnící zálivku v živičném krytu</t>
  </si>
  <si>
    <t>1156901201</t>
  </si>
  <si>
    <t xml:space="preserve">"dle pol.č.919121212"  84,0</t>
  </si>
  <si>
    <t>-209178670</t>
  </si>
  <si>
    <t xml:space="preserve">"dle pol.č.919121221"  84,0</t>
  </si>
  <si>
    <t>919121212</t>
  </si>
  <si>
    <t>Těsnění spár zálivkou za studena pro komůrky š 10 mm hl 20 mm bez těsnicího profilu</t>
  </si>
  <si>
    <t>-2135901920</t>
  </si>
  <si>
    <t>"těsnící zálivka typu N2 dle ČSN EN 14188 včetně úpravy spár a přípravy povrchu</t>
  </si>
  <si>
    <t>Podél odvod. proužku: 2*(15,0+2*3,0)=42,0</t>
  </si>
  <si>
    <t xml:space="preserve">"na hl. 40 mm  - délka 2x"   42,0*2</t>
  </si>
  <si>
    <t>249388515</t>
  </si>
  <si>
    <t>Podél říms a obrubníků: 2*(15,0+2*3,0)</t>
  </si>
  <si>
    <t>1560283541</t>
  </si>
  <si>
    <t xml:space="preserve">"rub křídel:"    32,94+34,08</t>
  </si>
  <si>
    <t xml:space="preserve">"ochrana rubu rámu:"  7,7*8,0</t>
  </si>
  <si>
    <t>-1929633048</t>
  </si>
  <si>
    <t>"ochrana izolace prac. spár z pol. 711432101:" 57,425</t>
  </si>
  <si>
    <t>1052039993</t>
  </si>
  <si>
    <t>"spáry mezi segmenty a segm. a čely - těsnění na líci" 7*6,76</t>
  </si>
  <si>
    <t>-374979829</t>
  </si>
  <si>
    <t>-1855730351</t>
  </si>
  <si>
    <t>935112211</t>
  </si>
  <si>
    <t>Osazení příkopového žlabu do betonu tl 100 mm z betonových tvárnic š 800 mm</t>
  </si>
  <si>
    <t>-1384278656</t>
  </si>
  <si>
    <t>Skluzy z betonových žlabovek šířky 600 mm</t>
  </si>
  <si>
    <t>1,3*(3,5+5,5+2,7)</t>
  </si>
  <si>
    <t>59227029</t>
  </si>
  <si>
    <t>žlabovka betonová příkopová 33x60 cm</t>
  </si>
  <si>
    <t>992237128</t>
  </si>
  <si>
    <t xml:space="preserve">"šířka 60cm  2% ztratné  "  15,21*1,02</t>
  </si>
  <si>
    <t>936532</t>
  </si>
  <si>
    <t>MOSTNÍ ODVODŇOVACÍ SOUPRAVA 300/500</t>
  </si>
  <si>
    <t>1477833929</t>
  </si>
  <si>
    <t xml:space="preserve">"se svislým svodem průměru 100mm délky 1,3m"  2</t>
  </si>
  <si>
    <t>-200061892</t>
  </si>
  <si>
    <t>1297408490</t>
  </si>
  <si>
    <t>2*22,0*8,0</t>
  </si>
  <si>
    <t>115654835</t>
  </si>
  <si>
    <t>2*(15*4,0)</t>
  </si>
  <si>
    <t>-1840708518</t>
  </si>
  <si>
    <t xml:space="preserve">"dle pol.č.941121111"  120*30</t>
  </si>
  <si>
    <t>1506360230</t>
  </si>
  <si>
    <t xml:space="preserve">"dle pol.č.941121111"  120,0</t>
  </si>
  <si>
    <t>-1857928235</t>
  </si>
  <si>
    <t>"Předpoklad - opěry" 2*2,5*9,75</t>
  </si>
  <si>
    <t xml:space="preserve">"Předpoklad - křídla"  3,0*1,5*(3,0+3,4+4,1+3,5)</t>
  </si>
  <si>
    <t xml:space="preserve">"Předpoklad- čela:"   2*17,0*1,0</t>
  </si>
  <si>
    <t>962041211</t>
  </si>
  <si>
    <t>Bourání mostních zdí a pilířů z betonu prostého</t>
  </si>
  <si>
    <t>-727743187</t>
  </si>
  <si>
    <t xml:space="preserve">"Bourání betonových desek křídel"    0,1*0,7*(3,0+3,4+4,1+3,5)</t>
  </si>
  <si>
    <t xml:space="preserve">"Patníky "  2*1,0*0,3*0,3</t>
  </si>
  <si>
    <t xml:space="preserve">"Před římsami"   (1,3+1,0)*0,4*0,5</t>
  </si>
  <si>
    <t>962051111</t>
  </si>
  <si>
    <t>Bourání mostních zdí a pilířů z ŽB</t>
  </si>
  <si>
    <t>730140096</t>
  </si>
  <si>
    <t xml:space="preserve">"Bourání říms"   (7,9*0,35+8,1*0,4)*0,3</t>
  </si>
  <si>
    <t>963021112</t>
  </si>
  <si>
    <t>Bourání mostní nosné konstrukce z kamene</t>
  </si>
  <si>
    <t>-1685499337</t>
  </si>
  <si>
    <t xml:space="preserve">Bourání klenby z kamene  v tl. 600 mm</t>
  </si>
  <si>
    <t>4,9*9,65*0,6</t>
  </si>
  <si>
    <t>-1465867197</t>
  </si>
  <si>
    <t>"Koryto pod mostem:" 9,75*3,8</t>
  </si>
  <si>
    <t>2036380020</t>
  </si>
  <si>
    <t>495746957</t>
  </si>
  <si>
    <t>2*7,7</t>
  </si>
  <si>
    <t>-453073882</t>
  </si>
  <si>
    <t xml:space="preserve">"Otryskání rubu klenby kovovou drtí  před pokládkou izolace"   7,75*8,0</t>
  </si>
  <si>
    <t>Poplatek za uložení stavebního betonového odpadu na skládce (skládkovné)</t>
  </si>
  <si>
    <t>111059738</t>
  </si>
  <si>
    <t xml:space="preserve">"dle pol.č962041211"  1,62*2,3</t>
  </si>
  <si>
    <t xml:space="preserve">"dle pol.č962051111"  1,802*2,4</t>
  </si>
  <si>
    <t>1699442057</t>
  </si>
  <si>
    <t xml:space="preserve">"dle pol.č.113154121"  158,4*0,03*2,56</t>
  </si>
  <si>
    <t xml:space="preserve">"dle pol.č.113154121"  316,8*0,1*2,56</t>
  </si>
  <si>
    <t xml:space="preserve">"dle pol.č.113107163"   191,4*0,3*1,9</t>
  </si>
  <si>
    <t>-38193893</t>
  </si>
  <si>
    <t xml:space="preserve">"dle pol.č.997211511 x 19"  109,098*19</t>
  </si>
  <si>
    <t xml:space="preserve">"dle pol.č.997211511 x 3"  93,266*3</t>
  </si>
  <si>
    <t>-1536517432</t>
  </si>
  <si>
    <t xml:space="preserve">"dle pol.č.962022491"  145,75*2,5</t>
  </si>
  <si>
    <t xml:space="preserve">"dle pol.č.963021112"  28,37*2,5</t>
  </si>
  <si>
    <t xml:space="preserve">"dle pol.č.965022131"  37,05*0,2*2,5</t>
  </si>
  <si>
    <t xml:space="preserve">"dle pol.č.966075141"    15,4*0,018</t>
  </si>
  <si>
    <t>891454407</t>
  </si>
  <si>
    <t xml:space="preserve">"dle pol.č.997211521 x 19"  360,269*19</t>
  </si>
  <si>
    <t>-1335747987</t>
  </si>
  <si>
    <t xml:space="preserve">"dle pol.č.997211521"   467,719</t>
  </si>
  <si>
    <t xml:space="preserve">"dle pol.č.997211511"  93,266</t>
  </si>
  <si>
    <t>Poplatek za uložení odpadu z kameniva na skládce (skládkovné)</t>
  </si>
  <si>
    <t>1948373984</t>
  </si>
  <si>
    <t>-1649780161</t>
  </si>
  <si>
    <t xml:space="preserve"> Práce a dodávky PSV</t>
  </si>
  <si>
    <t>1794036762</t>
  </si>
  <si>
    <t xml:space="preserve">"Základy:"  2*2*(0,5+0,35)*9,1+4*(3,5+2,5)*0,5+4*2,5*0,5</t>
  </si>
  <si>
    <t>"Rám:" 2*0,55*9,1+0,1*8,0*7,7</t>
  </si>
  <si>
    <t xml:space="preserve">"Levé čelo:"  32,94+15,07+(1,55+2,5+1,0+1,55+2,5+1,0+6,6)*0,55+0,6*(1,0+0,81)+1,0*(1,0+0,81)/2</t>
  </si>
  <si>
    <t xml:space="preserve">"Pravé čelo:"  34,08+15,07+(1,55+2,5+1,0+1,55+2,5+1,0+6,6)*0,55+0,6*(0,9+1,09)+1,0*(0,9+1,09)/2</t>
  </si>
  <si>
    <t>1203099327</t>
  </si>
  <si>
    <t>183,82*0,4*0,001*1,1</t>
  </si>
  <si>
    <t>-248040773</t>
  </si>
  <si>
    <t>183,820*2</t>
  </si>
  <si>
    <t>-704618402</t>
  </si>
  <si>
    <t>367,640*0,5*0,001*1,1</t>
  </si>
  <si>
    <t>-1331204814</t>
  </si>
  <si>
    <t>7,75*8,0</t>
  </si>
  <si>
    <t>pás těžký asfaltovaný</t>
  </si>
  <si>
    <t>362669132</t>
  </si>
  <si>
    <t xml:space="preserve">" dle pol.č.711132101 + 15% na přesahy"    62,0*1,15</t>
  </si>
  <si>
    <t>-519263146</t>
  </si>
  <si>
    <t xml:space="preserve">"Pracovní spára rám-křídla:"  2*(7,75+2*0,6)*0,5</t>
  </si>
  <si>
    <t>"Pracovní spáry mezi segmenty klenby:" 5*7,75*0,5</t>
  </si>
  <si>
    <t>"Pracovní spára základ-rám:" 2*(8,0+9,1)*0,5</t>
  </si>
  <si>
    <t>"Pracovní spára základ-křídlo:" 4*(2,85+0,55+3,15)*0,5</t>
  </si>
  <si>
    <t>226174834</t>
  </si>
  <si>
    <t xml:space="preserve">"dle pol.č.711432101 + 15 % ztratné"  58,525*1,15</t>
  </si>
  <si>
    <t>1993078829</t>
  </si>
  <si>
    <t>1917397500</t>
  </si>
  <si>
    <t>1098431782</t>
  </si>
  <si>
    <t>-1982309022</t>
  </si>
  <si>
    <t xml:space="preserve">"dle pol.č.111212312"  11*0,1</t>
  </si>
  <si>
    <t>-842356532</t>
  </si>
  <si>
    <t>1328707064</t>
  </si>
  <si>
    <t>-348459758</t>
  </si>
  <si>
    <t>172</t>
  </si>
  <si>
    <t>804973766</t>
  </si>
  <si>
    <t>173</t>
  </si>
  <si>
    <t>832562359</t>
  </si>
  <si>
    <t>174</t>
  </si>
  <si>
    <t>-1380652775</t>
  </si>
  <si>
    <t>175</t>
  </si>
  <si>
    <t>1286046129</t>
  </si>
  <si>
    <t>176</t>
  </si>
  <si>
    <t>-886786846</t>
  </si>
  <si>
    <t>177</t>
  </si>
  <si>
    <t>1279255427</t>
  </si>
  <si>
    <t>SO 203 - Most ev. č. 112-010 přes Jemnišťský potok</t>
  </si>
  <si>
    <t>1154845594</t>
  </si>
  <si>
    <t xml:space="preserve">"zplanimetrováno"  200</t>
  </si>
  <si>
    <t>-1419117771</t>
  </si>
  <si>
    <t>112151352</t>
  </si>
  <si>
    <t>Kácení stromu s postupným spouštěním koruny a kmene D do 0,3 m</t>
  </si>
  <si>
    <t>2119262306</t>
  </si>
  <si>
    <t>112151353</t>
  </si>
  <si>
    <t>Kácení stromu s postupným spouštěním koruny a kmene D do 0,4 m</t>
  </si>
  <si>
    <t>-1489375303</t>
  </si>
  <si>
    <t>-318479978</t>
  </si>
  <si>
    <t>77821072</t>
  </si>
  <si>
    <t>112201112</t>
  </si>
  <si>
    <t>Odstranění pařezů D do 0,3 m v rovině a svahu 1:5 s odklizením do 20 m a zasypáním jámy</t>
  </si>
  <si>
    <t>-904392030</t>
  </si>
  <si>
    <t>112201113</t>
  </si>
  <si>
    <t>Odstranění pařezů D do 0,4 m v rovině a svahu 1:5 s odklizením do 20 m a zasypáním jámy</t>
  </si>
  <si>
    <t>-944838374</t>
  </si>
  <si>
    <t>-1060132675</t>
  </si>
  <si>
    <t>-1056262457</t>
  </si>
  <si>
    <t>23,0*8,7</t>
  </si>
  <si>
    <t>113154121</t>
  </si>
  <si>
    <t>Frézování živičného krytu tl 30 mm pruh š 1 m pl do 500 m2 bez překážek v trase</t>
  </si>
  <si>
    <t>-1008800276</t>
  </si>
  <si>
    <t>"Následné využití asfalt. recyklátu."</t>
  </si>
  <si>
    <t>1 vrstva z celkové tl. 230 mm</t>
  </si>
  <si>
    <t>23,0*7,2</t>
  </si>
  <si>
    <t>113154124</t>
  </si>
  <si>
    <t>Frézování živičného krytu tl 100 mm pruh š 1 m pl do 500 m2 bez překážek v trase</t>
  </si>
  <si>
    <t>-1360562864</t>
  </si>
  <si>
    <t xml:space="preserve">2 a 3  vrstva z celkové tl. 230 mm</t>
  </si>
  <si>
    <t>23,0*7,2*2</t>
  </si>
  <si>
    <t>Převedení vody potrubím DN do 1000</t>
  </si>
  <si>
    <t>-86401347</t>
  </si>
  <si>
    <t>252604961</t>
  </si>
  <si>
    <t>476740761</t>
  </si>
  <si>
    <t>-1668180609</t>
  </si>
  <si>
    <t>-1611664076</t>
  </si>
  <si>
    <t>"""plocha řezu: 66,2 m2
plocha řezu stáv. kce a most. otvoru (odhad): 15,5 m2"""</t>
  </si>
  <si>
    <t xml:space="preserve">"Výkop střední část: "  (66,2-15,5)*11,7</t>
  </si>
  <si>
    <t>"Výkop - levá část" (66,2-15,5)*1,9/2</t>
  </si>
  <si>
    <t>"Výkop - pravá část" (66,2-15,5)*1,9/2</t>
  </si>
  <si>
    <t>"Pro rozšíření násypu:" (5,2*0,75+3,5*1,6+4,0*1,0+4,2*0,75)*6,0</t>
  </si>
  <si>
    <t>"pro kamennou rovnaninu:" ((4,4+6,7+2,6+5,1)*0,3)*1,3</t>
  </si>
  <si>
    <t>"Směrová úprava koryta:" 2,5*6,0*0,5</t>
  </si>
  <si>
    <t>-1310903735</t>
  </si>
  <si>
    <t xml:space="preserve">"50% z pol.č.131301102"   804,252*0,5</t>
  </si>
  <si>
    <t>-2048762857</t>
  </si>
  <si>
    <t xml:space="preserve">"V patě svahů:"  0,8*0,4*(4*2,0+5,55+6,1)</t>
  </si>
  <si>
    <t>"V korytě:" 1,0*0,5*(7,55+5,0)</t>
  </si>
  <si>
    <t>1823541778</t>
  </si>
  <si>
    <t xml:space="preserve">"50% z pol.č.132301201"   12,563*0,5</t>
  </si>
  <si>
    <t>1472855846</t>
  </si>
  <si>
    <t>2*5,5*2,5</t>
  </si>
  <si>
    <t>-1722752404</t>
  </si>
  <si>
    <t>27,5*0,1555</t>
  </si>
  <si>
    <t>-1510501556</t>
  </si>
  <si>
    <t xml:space="preserve">"dle pol.č.153112122"  27,5</t>
  </si>
  <si>
    <t>1907944328</t>
  </si>
  <si>
    <t xml:space="preserve">"za mostem vlevo:"  (6,9+7,0+7,0+7,7)*6,0</t>
  </si>
  <si>
    <t>-1655022502</t>
  </si>
  <si>
    <t xml:space="preserve">"dle pol.č.153311213 + 15 % na přesahy"    171,6*1,15  </t>
  </si>
  <si>
    <t>-96320953</t>
  </si>
  <si>
    <t>(6,9+4,2)*1,3</t>
  </si>
  <si>
    <t>-41620731</t>
  </si>
  <si>
    <t xml:space="preserve">"dle pol.č.155131312: "   14,43*1,15</t>
  </si>
  <si>
    <t>426710223</t>
  </si>
  <si>
    <t xml:space="preserve">"vč. likvidace štěpkováním  "  12+2</t>
  </si>
  <si>
    <t>1064996844</t>
  </si>
  <si>
    <t xml:space="preserve">"vč. likvidace štěpkováním  "   2+2</t>
  </si>
  <si>
    <t>1970582371</t>
  </si>
  <si>
    <t>12+2</t>
  </si>
  <si>
    <t>232950148</t>
  </si>
  <si>
    <t>2+2</t>
  </si>
  <si>
    <t>1317311996</t>
  </si>
  <si>
    <t xml:space="preserve">"vč. likvidace štěpkováním "  12+2</t>
  </si>
  <si>
    <t>723945012</t>
  </si>
  <si>
    <t xml:space="preserve">"vč. likvidace štěpkováním "  2+2</t>
  </si>
  <si>
    <t>1069023820</t>
  </si>
  <si>
    <t xml:space="preserve">"dle pol.č.171102101"  74,775</t>
  </si>
  <si>
    <t xml:space="preserve">"dle pol.č.174101101"  204,19</t>
  </si>
  <si>
    <t xml:space="preserve">"dle pol.č.175101201"  309,642</t>
  </si>
  <si>
    <t xml:space="preserve">"zpět do násypů"   588,607</t>
  </si>
  <si>
    <t>1668725070</t>
  </si>
  <si>
    <t xml:space="preserve">"Objem výkopů"  804,252+12,563+14,4</t>
  </si>
  <si>
    <t xml:space="preserve">"Odopčet dle pol.č.162501102"   -588,607</t>
  </si>
  <si>
    <t xml:space="preserve">"Drny dle pol.č.111301111"   200,0*0,1</t>
  </si>
  <si>
    <t>21066895</t>
  </si>
  <si>
    <t xml:space="preserve">"dle pol.č.162701105"   262,608*10</t>
  </si>
  <si>
    <t>-1472736226</t>
  </si>
  <si>
    <t>-588644554</t>
  </si>
  <si>
    <t xml:space="preserve">"Rozšíření svahů vč. vyztužených zemin:"   2,6*4,5+3,5*4,5+3,2*4,5+4,5*4,5</t>
  </si>
  <si>
    <t>"Žebra pod rovnaninou ze ŠD:" (2,7+3,2)*1,5</t>
  </si>
  <si>
    <t>"Podkladní polštář ze ŠD:" 0,85*4,5</t>
  </si>
  <si>
    <t>505962226</t>
  </si>
  <si>
    <t>2123275984</t>
  </si>
  <si>
    <t xml:space="preserve">"na mezideponii dle pol.č.160501102  1. část"  588,607</t>
  </si>
  <si>
    <t xml:space="preserve">"na skládku dle pol.č.162701105"    262,608</t>
  </si>
  <si>
    <t>-67025617</t>
  </si>
  <si>
    <t xml:space="preserve">"dle pol.č.162701105"    262,608*1,8</t>
  </si>
  <si>
    <t>-1888747711</t>
  </si>
  <si>
    <t>"Ochranný zásyp nad klenbou a podél křídel:" 6,2*8,0+(38,0+39,85-6,2*2)*0,6</t>
  </si>
  <si>
    <t>"Zásyp za opěrou mezi křídly:" (7,65+8,1)*(8,0-2*0,6)</t>
  </si>
  <si>
    <t>"Zásyp za opěrou za křídly:" (4,3+4,6)*9,1</t>
  </si>
  <si>
    <t xml:space="preserve">"Zásyp patních prahů:"  0,5*(4*2,0+5,55+6,1+7,55+5,0)</t>
  </si>
  <si>
    <t>749547001</t>
  </si>
  <si>
    <t xml:space="preserve">"dle pol.č.171102101"  (12,675)*1,9</t>
  </si>
  <si>
    <t xml:space="preserve">"dle pol.č.174101101 - 1. část"  88,87*1,9</t>
  </si>
  <si>
    <t>-384949341</t>
  </si>
  <si>
    <t>"Zásyp základu benešovského:" 8,85*9,1-2*(1,45*0,4*2,9+1,25*0,55*2,9)</t>
  </si>
  <si>
    <t>"Zásyp základu vlašimského:" 8,85*9,1-2*(1,45*0,4*2,9+1,25*0,55*2,9)</t>
  </si>
  <si>
    <t>4*2,0*2,0*5,0</t>
  </si>
  <si>
    <t>"Zásyp - levá část" 2,9*3,7*2,0/3+2,3*4,6*2,0/3+2*2,2*4,5</t>
  </si>
  <si>
    <t>"Zásyp - pravá část" 4,3*4,0*2,6/3+4,2*4,0*2,6/3+2*2,2*4,5</t>
  </si>
  <si>
    <t>1227763840</t>
  </si>
  <si>
    <t>-1187808060</t>
  </si>
  <si>
    <t>"vlevo od mostu:" 26,0</t>
  </si>
  <si>
    <t>"vpravo od mostu:" 20,4</t>
  </si>
  <si>
    <t>-624536072</t>
  </si>
  <si>
    <t xml:space="preserve">" dle pol.č.181301102 a 181301122 "    (46,4+75,66)</t>
  </si>
  <si>
    <t>2046057188</t>
  </si>
  <si>
    <t>122,06*0,04</t>
  </si>
  <si>
    <t>1045446977</t>
  </si>
  <si>
    <t xml:space="preserve">"pod ohumusování  "   122,06</t>
  </si>
  <si>
    <t>-1803560064</t>
  </si>
  <si>
    <t>"vlevo od mostu:" 11,6*1,3</t>
  </si>
  <si>
    <t>"vlevo od mostu:" 46,6*1,3</t>
  </si>
  <si>
    <t>-2052950299</t>
  </si>
  <si>
    <t xml:space="preserve">" dle pol.č.181301102 a 181301122 x tl. x hmot. "     (46,4+75,66)*0,15*1,8</t>
  </si>
  <si>
    <t>492026283</t>
  </si>
  <si>
    <t xml:space="preserve">" dle pol.č.181301102 a 181301122 "      (46,4+75,66)</t>
  </si>
  <si>
    <t>1017726588</t>
  </si>
  <si>
    <t>103614058</t>
  </si>
  <si>
    <t>122,06*0,05</t>
  </si>
  <si>
    <t>514316403</t>
  </si>
  <si>
    <t>584792501</t>
  </si>
  <si>
    <t>213311141</t>
  </si>
  <si>
    <t>Polštáře zhutněné pod základy ze štěrkopísku tříděného</t>
  </si>
  <si>
    <t>-388638941</t>
  </si>
  <si>
    <t>ŠP polštář pod rámovou konstrukcí</t>
  </si>
  <si>
    <t>11,5*12,8*0,2</t>
  </si>
  <si>
    <t>-2078747206</t>
  </si>
  <si>
    <t>4*3,05*2,5*0,4+2*4,9*1,05*0,4</t>
  </si>
  <si>
    <t>1939518171</t>
  </si>
  <si>
    <t>2*(11,0+2*2,5+2*3,05)*0,4</t>
  </si>
  <si>
    <t>-838935714</t>
  </si>
  <si>
    <t xml:space="preserve">"dle pol.č.275354111"  17,68</t>
  </si>
  <si>
    <t>-167051090</t>
  </si>
  <si>
    <t>"Výztuž základů opěr z oceli B500B. Odhad 140 kg/m3</t>
  </si>
  <si>
    <t>16,316*0,14</t>
  </si>
  <si>
    <t>-2088974729</t>
  </si>
  <si>
    <t>(0,3*0,55+0,59*0,25)*2*16,0</t>
  </si>
  <si>
    <t>-779265194</t>
  </si>
  <si>
    <t>(0,25+0,6+0,31)*2*16,0+4*(0,3*0,55+0,59*0,25)</t>
  </si>
  <si>
    <t>655439303</t>
  </si>
  <si>
    <t xml:space="preserve">"dle pol.č.317353121"   38,37</t>
  </si>
  <si>
    <t>342503685</t>
  </si>
  <si>
    <t>10,0*0,130</t>
  </si>
  <si>
    <t>1164453729</t>
  </si>
  <si>
    <t>"Levé křídlo:" 38,0*0,55</t>
  </si>
  <si>
    <t>"Pravé křídlo:" 39,85*0,55</t>
  </si>
  <si>
    <t>1513776</t>
  </si>
  <si>
    <t>"Levé křídlo:" 38,0*2+(1,75+2,7+1,0+1,75+2,7+1,0+7,3)*0,55</t>
  </si>
  <si>
    <t>"Pravé křídlo:" 39,85*2+(1,75+2,7+1,0+1,75+2,7+1,0+7,3)*0,55</t>
  </si>
  <si>
    <t>967119700</t>
  </si>
  <si>
    <t xml:space="preserve">"dle pol.č.334351112 "   175,72</t>
  </si>
  <si>
    <t>362515406</t>
  </si>
  <si>
    <t>Výztuž křídel odhad 190kg/m3. Ocel B 500B</t>
  </si>
  <si>
    <t xml:space="preserve">"křídla:"  42,818*0,190</t>
  </si>
  <si>
    <t>-170223160</t>
  </si>
  <si>
    <t>Jeden kus obsahuje celý uzavřený rám (dno+klenba).</t>
  </si>
  <si>
    <t>59383538</t>
  </si>
  <si>
    <t>1967384745</t>
  </si>
  <si>
    <t>Jeden kus obsahuje celý uzavřený rám (dno+klenba)</t>
  </si>
  <si>
    <t>1439620594</t>
  </si>
  <si>
    <t>"Přechodové oblasti:" 2*2*5,85*8,0</t>
  </si>
  <si>
    <t>1698373405</t>
  </si>
  <si>
    <t>"Pod dlažbu na svazích:" 1,3*(7,7+7,9+0,35*5,2+0,35*4,7)</t>
  </si>
  <si>
    <t>"Pod kamennou rovnaninu:" 1,3*(4,4+6,7+2,6+5,1)</t>
  </si>
  <si>
    <t>1933369818</t>
  </si>
  <si>
    <t>"Pod základy:" 0,1*2*(2*2,9*3,25+1,25*4,9)</t>
  </si>
  <si>
    <t>"Ochrana izolace:" 0,1*5,15*8,0</t>
  </si>
  <si>
    <t>-1250384901</t>
  </si>
  <si>
    <t>"Pod dlažbu na svazích:" (1,3*(7,7+7,9+0,35*5,2+0,35*4,7))*0,1</t>
  </si>
  <si>
    <t>"Pod dlažbu v korytě:" (4,0*9,1+14,1+15,5)*0,2</t>
  </si>
  <si>
    <t>-1177868597</t>
  </si>
  <si>
    <t>"V patě svahů:" 0,8*0,4*(4*2,0+5,55+6,1)</t>
  </si>
  <si>
    <t>-1160868397</t>
  </si>
  <si>
    <t xml:space="preserve">"Sokl pod drenáž za opěrou:"  2*1,8*8,0</t>
  </si>
  <si>
    <t xml:space="preserve">"Pod základy křídel:"  2*0,1*(11,0+2*3,25+2*2,9)</t>
  </si>
  <si>
    <t>838020209</t>
  </si>
  <si>
    <t xml:space="preserve">"Sokl pod drenáž C8/10n-X0:"  2*(1,5*0,33+0,15*0,4)*8,0</t>
  </si>
  <si>
    <t>-2111773367</t>
  </si>
  <si>
    <t>-161704104</t>
  </si>
  <si>
    <t>2*6,3*8,0</t>
  </si>
  <si>
    <t>1119257122</t>
  </si>
  <si>
    <t>"dle pol.č.461991111 + 15 % " 100,8*1,15</t>
  </si>
  <si>
    <t>684595725</t>
  </si>
  <si>
    <t>1,3*(4,4+6,7+2,6+5,1)*0,2</t>
  </si>
  <si>
    <t>kámen pro vodohospodářské účely dle ČSN EN 13383-1</t>
  </si>
  <si>
    <t>"úprava směrového vedení koryta" 1,2*35,0*0,2</t>
  </si>
  <si>
    <t>1943834574</t>
  </si>
  <si>
    <t>1,3*(4,4+6,7+2,6+5,1)</t>
  </si>
  <si>
    <t>"úprava směrového vedení koryta" 1,2*35,0</t>
  </si>
  <si>
    <t>-301958931</t>
  </si>
  <si>
    <t>"Dlažba na svazích:" 1,3*(7,7+7,9+0,35*5,2+0,35*4,7)</t>
  </si>
  <si>
    <t>-121677241</t>
  </si>
  <si>
    <t xml:space="preserve">"Dlažba v korytě:"   4,0*9,1+14,1+15,5</t>
  </si>
  <si>
    <t>-1534716253</t>
  </si>
  <si>
    <t xml:space="preserve">"dle pol.č.465513228  10 % na ztratné"   (66,0*0,2)/6,5*10*1,1</t>
  </si>
  <si>
    <t>418570552</t>
  </si>
  <si>
    <t xml:space="preserve">"Podkl. vrstva vozovky: "  10,58*2*3,5+8,0*16,0</t>
  </si>
  <si>
    <t>-596584708</t>
  </si>
  <si>
    <t>"vozovka - podkladní vrstva:" 8,0*23,0</t>
  </si>
  <si>
    <t>-1242819330</t>
  </si>
  <si>
    <t>"vozovka - recyklát RS 0/32 CA (C3/4) tl. 200mm" 8,0*23,0</t>
  </si>
  <si>
    <t>353630383</t>
  </si>
  <si>
    <t>"vozovka - recyklát RS 0/32 CA (C3/4) tl. 200mm" (8,0*23,0)*0,2*1,750*0,04</t>
  </si>
  <si>
    <t>-434517836</t>
  </si>
  <si>
    <t>"vozovka - recyklát RS 0/32 CA (C3/4) tl. 200mm" (8,0*23,0)*0,2*1,050*0,025</t>
  </si>
  <si>
    <t>1777222257</t>
  </si>
  <si>
    <t>870410619</t>
  </si>
  <si>
    <t>-947081007</t>
  </si>
  <si>
    <t>-1349182565</t>
  </si>
  <si>
    <t>"vozovka - pod vrstvu ACP 16:" 8,0*23,0</t>
  </si>
  <si>
    <t>1344451706</t>
  </si>
  <si>
    <t>"vozovka - pod ACO a ACL:" 2*8,0*23,0</t>
  </si>
  <si>
    <t>1958867428</t>
  </si>
  <si>
    <t>8,0*23,0</t>
  </si>
  <si>
    <t>-1494386653</t>
  </si>
  <si>
    <t>-1393697264</t>
  </si>
  <si>
    <t>2*23,0*0,5</t>
  </si>
  <si>
    <t>-1468169220</t>
  </si>
  <si>
    <t>4*0,85*0,8</t>
  </si>
  <si>
    <t>-375354137</t>
  </si>
  <si>
    <t xml:space="preserve">"dle pol.č.591141111    pl. x tl. x obj. hm. x 2% ztratné"  2,72*0,1*2,6*1,02</t>
  </si>
  <si>
    <t>-487561636</t>
  </si>
  <si>
    <t>2*16,0*0,8</t>
  </si>
  <si>
    <t>123466064</t>
  </si>
  <si>
    <t>2*16,0*(0,8+0,15)</t>
  </si>
  <si>
    <t>1026293052</t>
  </si>
  <si>
    <t>2*16,0*(0,15+0,25)</t>
  </si>
  <si>
    <t>613299102</t>
  </si>
  <si>
    <t>-1332813353</t>
  </si>
  <si>
    <t>"Vlevo:" 18+12</t>
  </si>
  <si>
    <t xml:space="preserve">"Vpravo:"  18+12</t>
  </si>
  <si>
    <t>2049798077</t>
  </si>
  <si>
    <t xml:space="preserve">"Náběh krátký:"   2*4,0</t>
  </si>
  <si>
    <t>-918020945</t>
  </si>
  <si>
    <t>-1328908755</t>
  </si>
  <si>
    <t>816763059</t>
  </si>
  <si>
    <t>-748891336</t>
  </si>
  <si>
    <t>"1. fáze VDZ, čára V2b/3/1,5/0,125:" 23,0</t>
  </si>
  <si>
    <t>-1398301001</t>
  </si>
  <si>
    <t>"1. fáze VDZ čára V4/0,25:" 2*23,0</t>
  </si>
  <si>
    <t>2054838124</t>
  </si>
  <si>
    <t>"2. fáze VDZ čára V2b/3/1,5/0,125:" 23,0</t>
  </si>
  <si>
    <t>1542773159</t>
  </si>
  <si>
    <t>"2. fáze VDZ čára V4/0,25:" 2*23,0</t>
  </si>
  <si>
    <t>-208976013</t>
  </si>
  <si>
    <t>"vodící proužek V4/0,25:" 2*23,0</t>
  </si>
  <si>
    <t xml:space="preserve">"stř. děl. čára V2b/3/1,5/0,125:"  23,0</t>
  </si>
  <si>
    <t>44138801</t>
  </si>
  <si>
    <t>-2102397740</t>
  </si>
  <si>
    <t>-235184020</t>
  </si>
  <si>
    <t>"vlevo:" 4*1,0+2*2,0+1,3*2,4+1,3*1,8</t>
  </si>
  <si>
    <t>"vpravo:" 4*1,0+2*2,0+1,3*5,2+1,3*4,6</t>
  </si>
  <si>
    <t>1548335815</t>
  </si>
  <si>
    <t xml:space="preserve">"dle pol.č.916231213  +5 % ztratné"  34,2*1,05</t>
  </si>
  <si>
    <t>-1497947431</t>
  </si>
  <si>
    <t xml:space="preserve">"dle pol.č.916231213  "  34,2*0,25*0,1</t>
  </si>
  <si>
    <t>1381578514</t>
  </si>
  <si>
    <t xml:space="preserve">"dle pol.č.919121212"  88,0</t>
  </si>
  <si>
    <t>-1682760135</t>
  </si>
  <si>
    <t xml:space="preserve">"dle pol.č.919121221"  88,0</t>
  </si>
  <si>
    <t>699218934</t>
  </si>
  <si>
    <t>"Podél odvod. proužku:" 2*(16,0+2*3,0)=44</t>
  </si>
  <si>
    <t xml:space="preserve">"na hl. 40 mm  - délka 2x"   44,0*2</t>
  </si>
  <si>
    <t>543357453</t>
  </si>
  <si>
    <t>"Podél říms a obrubníků:" 2*(16,0+2*3,0)=44</t>
  </si>
  <si>
    <t>-406144164</t>
  </si>
  <si>
    <t xml:space="preserve">"rub křídel:"    38,0+39,85</t>
  </si>
  <si>
    <t xml:space="preserve">"ochrana rubu rámu:"  8,5*8,0</t>
  </si>
  <si>
    <t>-1485863481</t>
  </si>
  <si>
    <t>"ochrana izolace prac. spár z pol. 711432101:" 76,375</t>
  </si>
  <si>
    <t>-113857270</t>
  </si>
  <si>
    <t>"spáry mezi segmenty a segm. a čely - těsnění na líci" 7*7,5</t>
  </si>
  <si>
    <t>-1866629258</t>
  </si>
  <si>
    <t>-879067353</t>
  </si>
  <si>
    <t>2*23,0*8,0</t>
  </si>
  <si>
    <t>-1299137505</t>
  </si>
  <si>
    <t>2*(16*4,0)</t>
  </si>
  <si>
    <t>-439404247</t>
  </si>
  <si>
    <t xml:space="preserve">"dle pol.č.941121111"  128*30</t>
  </si>
  <si>
    <t>1709409884</t>
  </si>
  <si>
    <t xml:space="preserve">"dle pol.č.941121111"  128,0</t>
  </si>
  <si>
    <t>1753813034</t>
  </si>
  <si>
    <t xml:space="preserve">"Předpoklad - opěry"   2*2,5*9,6</t>
  </si>
  <si>
    <t xml:space="preserve">"Předpoklad - křídla"  3,0*1,5*(2,7+3,2+2,9+2,2)</t>
  </si>
  <si>
    <t xml:space="preserve">"Předpoklad- čela:"   2*12,5*1,0</t>
  </si>
  <si>
    <t>-1933519478</t>
  </si>
  <si>
    <t xml:space="preserve">"Bourání betonových desek křídel"   0,1*0,8*(2,7+3,2+2,9+2,2)</t>
  </si>
  <si>
    <t xml:space="preserve">"Před římsami"    4*0,5*0,4*0,5</t>
  </si>
  <si>
    <t xml:space="preserve">"Příčné prahy v korytě:"   2*4,0*0,4*1,0</t>
  </si>
  <si>
    <t>-807993382</t>
  </si>
  <si>
    <t xml:space="preserve">"Bourání říms"   (7,0*0,5+7,0*0,5)*0,12</t>
  </si>
  <si>
    <t>-872288187</t>
  </si>
  <si>
    <t>4,5*9,6*0,6</t>
  </si>
  <si>
    <t>-321314200</t>
  </si>
  <si>
    <t>"Koryto pod mostem:" 9,6*3,1</t>
  </si>
  <si>
    <t>"Koryto mimo most:" 4,0*1,5</t>
  </si>
  <si>
    <t>1857370744</t>
  </si>
  <si>
    <t>871798580</t>
  </si>
  <si>
    <t>2*6,7</t>
  </si>
  <si>
    <t>674295811</t>
  </si>
  <si>
    <t xml:space="preserve">"Otryskání rubu klenby kovovou drtí  před pokládkou izolace"   8,45*8,0</t>
  </si>
  <si>
    <t>1763231960</t>
  </si>
  <si>
    <t xml:space="preserve">"dle pol.č962041211"  4,66*2,3</t>
  </si>
  <si>
    <t xml:space="preserve">"dle pol.č962051111"  0,84*2,4</t>
  </si>
  <si>
    <t>-1284645605</t>
  </si>
  <si>
    <t xml:space="preserve">"dle pol.č.113154121"  165,6*0,03*2,56</t>
  </si>
  <si>
    <t xml:space="preserve">"dle pol.č.113154121"  331,2*0,1*2,56</t>
  </si>
  <si>
    <t xml:space="preserve">"dle pol.č.113107163"   200,1*0,3*1,9</t>
  </si>
  <si>
    <t>-1608389843</t>
  </si>
  <si>
    <t xml:space="preserve">"dle pol.č.997211511 x 19"  114,057*19</t>
  </si>
  <si>
    <t xml:space="preserve">"dle pol.č.997211511 x 3"  97,505*3</t>
  </si>
  <si>
    <t>431996644</t>
  </si>
  <si>
    <t xml:space="preserve">"dle pol.č.962022491"  122,5*2,5</t>
  </si>
  <si>
    <t xml:space="preserve">"dle pol.č.963021112"  25,92*2,5</t>
  </si>
  <si>
    <t xml:space="preserve">"dle pol.č.965022131"  35,76*0,2*2,5</t>
  </si>
  <si>
    <t xml:space="preserve">"dle pol.č.966075141"    13,4*0,018</t>
  </si>
  <si>
    <t>238567283</t>
  </si>
  <si>
    <t xml:space="preserve">"dle pol.č.997211521 x 19"  402,069*19</t>
  </si>
  <si>
    <t>-190287685</t>
  </si>
  <si>
    <t xml:space="preserve">"dle pol.č.997211521"  402,069</t>
  </si>
  <si>
    <t xml:space="preserve">"dle pol.č.997211511"  97,057</t>
  </si>
  <si>
    <t>1962790404</t>
  </si>
  <si>
    <t xml:space="preserve">"dle pol.č.113107163"  200,1*0,3*1,9</t>
  </si>
  <si>
    <t>994026782</t>
  </si>
  <si>
    <t>213355038</t>
  </si>
  <si>
    <t xml:space="preserve">"Základy:"  2*(0,4+0,15)*9,1+2*0,4*(11,0+2*3,05+2*2,5)+4*(1,45+0,5)*3,05</t>
  </si>
  <si>
    <t>"Rám:" (2*0,55+4,0)*9,1+0,1*8,0*8,45</t>
  </si>
  <si>
    <t xml:space="preserve">"Levé čelo:"  38,0+17,4+(1,75+2,7+1,0+1,75+2,7+1,0)*0,55</t>
  </si>
  <si>
    <t xml:space="preserve">"Pravé čelo:"  39,85+17,6+(1,75+2,7+1,0+1,75+2,7+1,0)*0,55</t>
  </si>
  <si>
    <t>-837076657</t>
  </si>
  <si>
    <t>229,49*0,4*0,001*1,1</t>
  </si>
  <si>
    <t>-1910944571</t>
  </si>
  <si>
    <t>229,49*2</t>
  </si>
  <si>
    <t>-316280731</t>
  </si>
  <si>
    <t>458,98*0,5*0,001*1,1</t>
  </si>
  <si>
    <t>1982845905</t>
  </si>
  <si>
    <t>8,45*8,0</t>
  </si>
  <si>
    <t>999059887</t>
  </si>
  <si>
    <t xml:space="preserve">" dle pol.č.711132101 + 15% na přesahy"    67,6*1,15</t>
  </si>
  <si>
    <t>-1688975637</t>
  </si>
  <si>
    <t xml:space="preserve">"Pracovní spára rám-křídla:"  2*(8,45+2*0,6)*0,5+2*4,0*0,5</t>
  </si>
  <si>
    <t>"Pracovní spáry mezi segmenty klenby:" 5*8,45*0,5+5*4,0*0,5</t>
  </si>
  <si>
    <t>"Pracovní spára základ-křídlo:" 4*(3,2+0,55+3,5)*0,5</t>
  </si>
  <si>
    <t>1302315923</t>
  </si>
  <si>
    <t xml:space="preserve">"dle pol.č.711432101 + 15 % ztratné"  76,375*1,15</t>
  </si>
  <si>
    <t>-944541330</t>
  </si>
  <si>
    <t>-2006889985</t>
  </si>
  <si>
    <t>510962649</t>
  </si>
  <si>
    <t>-1204126064</t>
  </si>
  <si>
    <t>1519164406</t>
  </si>
  <si>
    <t>-125952299</t>
  </si>
  <si>
    <t>839777762</t>
  </si>
  <si>
    <t>152840127</t>
  </si>
  <si>
    <t>1836131890</t>
  </si>
  <si>
    <t>-1418379838</t>
  </si>
  <si>
    <t>-1866950003</t>
  </si>
  <si>
    <t>-76703193</t>
  </si>
  <si>
    <t xml:space="preserve">    VRN1 - Průzkumné, geodetické a projektové práce (SO 121)</t>
  </si>
  <si>
    <t xml:space="preserve">    VRN6 - Územní vlivy</t>
  </si>
  <si>
    <t>Průzkumné, geodetické a projektové práce (SO 121)</t>
  </si>
  <si>
    <t>1626826446</t>
  </si>
  <si>
    <t>"Geodetické práce a zaměření skutečného provedení" 1</t>
  </si>
  <si>
    <t>-1266929434</t>
  </si>
  <si>
    <t>1614817605</t>
  </si>
  <si>
    <t>"Fotodokumentace stavby" 1</t>
  </si>
  <si>
    <t>030001000</t>
  </si>
  <si>
    <t>-1573217386</t>
  </si>
  <si>
    <t>"Zřízení, údržba, demontáž ZS vč. vyklizení - úklidu prostoru staveniště" 1</t>
  </si>
  <si>
    <t>2121804460</t>
  </si>
  <si>
    <t>"Tabule STŘEDOČESKÝ KRAJ, OMLOUVÁME SE ZA DOČASNÉ OMEZENÍ" 2</t>
  </si>
  <si>
    <t>034503000</t>
  </si>
  <si>
    <t>Informační tabule na staveništi</t>
  </si>
  <si>
    <t>-725941936</t>
  </si>
  <si>
    <t xml:space="preserve">"Informační tabule v průběhu stavby dle IROP – Zhotovitel, TDS, cena, a další povinné údaje  (Povinný min. rozměr dočas. billboardu je 2,1 x 2,2m)" 2</t>
  </si>
  <si>
    <t>041903000</t>
  </si>
  <si>
    <t>Dozor jiné osoby</t>
  </si>
  <si>
    <t>1841001457</t>
  </si>
  <si>
    <t>"Práce v ochranném pásmu dráhy - projednání se správci dráhy vč. zajištění příp. pomalých jízd, příp. i dozoru pracovníka dráhy"</t>
  </si>
  <si>
    <t>"dle technolie zvolené zhotovitelem" 1</t>
  </si>
  <si>
    <t>043134000</t>
  </si>
  <si>
    <t>Zkoušky zatěžovací</t>
  </si>
  <si>
    <t>1126102774</t>
  </si>
  <si>
    <t>"Zkoušky zatěžovací budou provedeny v místě sanací, počet zkoušek dle situace po odkrytí vozovkového krytu a zjištění skutečného rozsahu sanací" 10</t>
  </si>
  <si>
    <t>049103000</t>
  </si>
  <si>
    <t>Náklady vzniklé v souvislosti s realizací stavby</t>
  </si>
  <si>
    <t>1083904863</t>
  </si>
  <si>
    <t>"Vytýčení inženýrských sítí jejich správci" 1</t>
  </si>
  <si>
    <t>049303000</t>
  </si>
  <si>
    <t>Náklady vzniklé v souvislosti s předáním stavby</t>
  </si>
  <si>
    <t>Kč</t>
  </si>
  <si>
    <t>-1975308546</t>
  </si>
  <si>
    <t>"Náklady na opravu poškozených komunikací na objízdných trasách - PRELIMINÁŘ - PEVNÁ CENA 6.455.630,- Kč bez DPH"</t>
  </si>
  <si>
    <t>"ČERPÁNO DLE SKUTEČNOSTI, DLE POŽADAVKŮ A POUZE SE SOUHLASEM INVESTORA" 6455630</t>
  </si>
  <si>
    <t>VRN6</t>
  </si>
  <si>
    <t>Územní vlivy</t>
  </si>
  <si>
    <t>060001000</t>
  </si>
  <si>
    <t>1708612283</t>
  </si>
  <si>
    <t>062002000</t>
  </si>
  <si>
    <t>Ztížené dopravní podmínky</t>
  </si>
  <si>
    <t>-444014480</t>
  </si>
  <si>
    <t>"Náklady na převedení autobusové dopravy na objízdné trasy - PRELIMINÁŘ - PEVNÁ CENA 250.000,- Kč bez DPH"</t>
  </si>
  <si>
    <t>"ČERPÁNO DLE SKUTEČNOSTI A POUZE SE SOUHLASEM INVESTORA" 250000</t>
  </si>
  <si>
    <t>-336637525</t>
  </si>
  <si>
    <t>091404000</t>
  </si>
  <si>
    <t>Práce na památkovém objektu</t>
  </si>
  <si>
    <t>419967361</t>
  </si>
  <si>
    <t>"demontáž, uschování a zpětná montáž 14ks sloupků v pruhu při památníku zabraňujícím parkování nákladních vozidel" 1</t>
  </si>
  <si>
    <t>091504000</t>
  </si>
  <si>
    <t>Náklady související s publikační činností</t>
  </si>
  <si>
    <t>814252780</t>
  </si>
  <si>
    <t>"Tabulka pamětní po ukončení akce (Stálá pamětní deska vyrobena z odolného a trvalého materiálu, minimální velikost 300x400mm)" 1</t>
  </si>
  <si>
    <t>091704000</t>
  </si>
  <si>
    <t>Náklady na údržbu</t>
  </si>
  <si>
    <t>-1459569843</t>
  </si>
  <si>
    <t>"Čištění komunikací a prostor dotčených výstavbou"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</si>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</sst>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53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180122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II/112 Struhařov, rekonstrukce silnice – provozní staničení km 6,70 – 9,48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Struhařov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19. 3. 2018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Krajská správa a údržba silnic Středočeského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Atelier PROMIKA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121 - Silnice II-112'!J30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121 - Silnice II-112'!P89</f>
        <v>0</v>
      </c>
      <c r="AV55" s="122">
        <f>'SO 121 - Silnice II-112'!J33</f>
        <v>0</v>
      </c>
      <c r="AW55" s="122">
        <f>'SO 121 - Silnice II-112'!J34</f>
        <v>0</v>
      </c>
      <c r="AX55" s="122">
        <f>'SO 121 - Silnice II-112'!J35</f>
        <v>0</v>
      </c>
      <c r="AY55" s="122">
        <f>'SO 121 - Silnice II-112'!J36</f>
        <v>0</v>
      </c>
      <c r="AZ55" s="122">
        <f>'SO 121 - Silnice II-112'!F33</f>
        <v>0</v>
      </c>
      <c r="BA55" s="122">
        <f>'SO 121 - Silnice II-112'!F34</f>
        <v>0</v>
      </c>
      <c r="BB55" s="122">
        <f>'SO 121 - Silnice II-112'!F35</f>
        <v>0</v>
      </c>
      <c r="BC55" s="122">
        <f>'SO 121 - Silnice II-112'!F36</f>
        <v>0</v>
      </c>
      <c r="BD55" s="124">
        <f>'SO 121 - Silnice II-112'!F37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182 - Přechodné doprav...'!J30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'SO 182 - Přechodné doprav...'!P85</f>
        <v>0</v>
      </c>
      <c r="AV56" s="122">
        <f>'SO 182 - Přechodné doprav...'!J33</f>
        <v>0</v>
      </c>
      <c r="AW56" s="122">
        <f>'SO 182 - Přechodné doprav...'!J34</f>
        <v>0</v>
      </c>
      <c r="AX56" s="122">
        <f>'SO 182 - Přechodné doprav...'!J35</f>
        <v>0</v>
      </c>
      <c r="AY56" s="122">
        <f>'SO 182 - Přechodné doprav...'!J36</f>
        <v>0</v>
      </c>
      <c r="AZ56" s="122">
        <f>'SO 182 - Přechodné doprav...'!F33</f>
        <v>0</v>
      </c>
      <c r="BA56" s="122">
        <f>'SO 182 - Přechodné doprav...'!F34</f>
        <v>0</v>
      </c>
      <c r="BB56" s="122">
        <f>'SO 182 - Přechodné doprav...'!F35</f>
        <v>0</v>
      </c>
      <c r="BC56" s="122">
        <f>'SO 182 - Přechodné doprav...'!F36</f>
        <v>0</v>
      </c>
      <c r="BD56" s="124">
        <f>'SO 182 - Přechodné doprav...'!F37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7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190 - Dopravně inženýr...'!J30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'SO 190 - Dopravně inženýr...'!P81</f>
        <v>0</v>
      </c>
      <c r="AV57" s="122">
        <f>'SO 190 - Dopravně inženýr...'!J33</f>
        <v>0</v>
      </c>
      <c r="AW57" s="122">
        <f>'SO 190 - Dopravně inženýr...'!J34</f>
        <v>0</v>
      </c>
      <c r="AX57" s="122">
        <f>'SO 190 - Dopravně inženýr...'!J35</f>
        <v>0</v>
      </c>
      <c r="AY57" s="122">
        <f>'SO 190 - Dopravně inženýr...'!J36</f>
        <v>0</v>
      </c>
      <c r="AZ57" s="122">
        <f>'SO 190 - Dopravně inženýr...'!F33</f>
        <v>0</v>
      </c>
      <c r="BA57" s="122">
        <f>'SO 190 - Dopravně inženýr...'!F34</f>
        <v>0</v>
      </c>
      <c r="BB57" s="122">
        <f>'SO 190 - Dopravně inženýr...'!F35</f>
        <v>0</v>
      </c>
      <c r="BC57" s="122">
        <f>'SO 190 - Dopravně inženýr...'!F36</f>
        <v>0</v>
      </c>
      <c r="BD57" s="124">
        <f>'SO 190 - Dopravně inženýr...'!F37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193 - Stálé dopravní z...'!J30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'SO 193 - Stálé dopravní z...'!P84</f>
        <v>0</v>
      </c>
      <c r="AV58" s="122">
        <f>'SO 193 - Stálé dopravní z...'!J33</f>
        <v>0</v>
      </c>
      <c r="AW58" s="122">
        <f>'SO 193 - Stálé dopravní z...'!J34</f>
        <v>0</v>
      </c>
      <c r="AX58" s="122">
        <f>'SO 193 - Stálé dopravní z...'!J35</f>
        <v>0</v>
      </c>
      <c r="AY58" s="122">
        <f>'SO 193 - Stálé dopravní z...'!J36</f>
        <v>0</v>
      </c>
      <c r="AZ58" s="122">
        <f>'SO 193 - Stálé dopravní z...'!F33</f>
        <v>0</v>
      </c>
      <c r="BA58" s="122">
        <f>'SO 193 - Stálé dopravní z...'!F34</f>
        <v>0</v>
      </c>
      <c r="BB58" s="122">
        <f>'SO 193 - Stálé dopravní z...'!F35</f>
        <v>0</v>
      </c>
      <c r="BC58" s="122">
        <f>'SO 193 - Stálé dopravní z...'!F36</f>
        <v>0</v>
      </c>
      <c r="BD58" s="124">
        <f>'SO 193 - Stálé dopravní z...'!F37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27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201 -  Most ev.č. 112-...'!J30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'SO 201 -  Most ev.č. 112-...'!P99</f>
        <v>0</v>
      </c>
      <c r="AV59" s="122">
        <f>'SO 201 -  Most ev.č. 112-...'!J33</f>
        <v>0</v>
      </c>
      <c r="AW59" s="122">
        <f>'SO 201 -  Most ev.č. 112-...'!J34</f>
        <v>0</v>
      </c>
      <c r="AX59" s="122">
        <f>'SO 201 -  Most ev.č. 112-...'!J35</f>
        <v>0</v>
      </c>
      <c r="AY59" s="122">
        <f>'SO 201 -  Most ev.č. 112-...'!J36</f>
        <v>0</v>
      </c>
      <c r="AZ59" s="122">
        <f>'SO 201 -  Most ev.č. 112-...'!F33</f>
        <v>0</v>
      </c>
      <c r="BA59" s="122">
        <f>'SO 201 -  Most ev.č. 112-...'!F34</f>
        <v>0</v>
      </c>
      <c r="BB59" s="122">
        <f>'SO 201 -  Most ev.č. 112-...'!F35</f>
        <v>0</v>
      </c>
      <c r="BC59" s="122">
        <f>'SO 201 -  Most ev.č. 112-...'!F36</f>
        <v>0</v>
      </c>
      <c r="BD59" s="124">
        <f>'SO 201 -  Most ev.č. 112-...'!F37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27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202 - Most ev. č. 112-...'!J30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1">
        <v>0</v>
      </c>
      <c r="AT60" s="122">
        <f>ROUND(SUM(AV60:AW60),2)</f>
        <v>0</v>
      </c>
      <c r="AU60" s="123">
        <f>'SO 202 - Most ev. č. 112-...'!P98</f>
        <v>0</v>
      </c>
      <c r="AV60" s="122">
        <f>'SO 202 - Most ev. č. 112-...'!J33</f>
        <v>0</v>
      </c>
      <c r="AW60" s="122">
        <f>'SO 202 - Most ev. č. 112-...'!J34</f>
        <v>0</v>
      </c>
      <c r="AX60" s="122">
        <f>'SO 202 - Most ev. č. 112-...'!J35</f>
        <v>0</v>
      </c>
      <c r="AY60" s="122">
        <f>'SO 202 - Most ev. č. 112-...'!J36</f>
        <v>0</v>
      </c>
      <c r="AZ60" s="122">
        <f>'SO 202 - Most ev. č. 112-...'!F33</f>
        <v>0</v>
      </c>
      <c r="BA60" s="122">
        <f>'SO 202 - Most ev. č. 112-...'!F34</f>
        <v>0</v>
      </c>
      <c r="BB60" s="122">
        <f>'SO 202 - Most ev. č. 112-...'!F35</f>
        <v>0</v>
      </c>
      <c r="BC60" s="122">
        <f>'SO 202 - Most ev. č. 112-...'!F36</f>
        <v>0</v>
      </c>
      <c r="BD60" s="124">
        <f>'SO 202 - Most ev. č. 112-...'!F37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7" customFormat="1" ht="27" customHeight="1">
      <c r="A61" s="113" t="s">
        <v>76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203 - Most ev. č. 112-...'!J30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79</v>
      </c>
      <c r="AR61" s="120"/>
      <c r="AS61" s="121">
        <v>0</v>
      </c>
      <c r="AT61" s="122">
        <f>ROUND(SUM(AV61:AW61),2)</f>
        <v>0</v>
      </c>
      <c r="AU61" s="123">
        <f>'SO 203 - Most ev. č. 112-...'!P97</f>
        <v>0</v>
      </c>
      <c r="AV61" s="122">
        <f>'SO 203 - Most ev. č. 112-...'!J33</f>
        <v>0</v>
      </c>
      <c r="AW61" s="122">
        <f>'SO 203 - Most ev. č. 112-...'!J34</f>
        <v>0</v>
      </c>
      <c r="AX61" s="122">
        <f>'SO 203 - Most ev. č. 112-...'!J35</f>
        <v>0</v>
      </c>
      <c r="AY61" s="122">
        <f>'SO 203 - Most ev. č. 112-...'!J36</f>
        <v>0</v>
      </c>
      <c r="AZ61" s="122">
        <f>'SO 203 - Most ev. č. 112-...'!F33</f>
        <v>0</v>
      </c>
      <c r="BA61" s="122">
        <f>'SO 203 - Most ev. č. 112-...'!F34</f>
        <v>0</v>
      </c>
      <c r="BB61" s="122">
        <f>'SO 203 - Most ev. č. 112-...'!F35</f>
        <v>0</v>
      </c>
      <c r="BC61" s="122">
        <f>'SO 203 - Most ev. č. 112-...'!F36</f>
        <v>0</v>
      </c>
      <c r="BD61" s="124">
        <f>'SO 203 - Most ev. č. 112-...'!F37</f>
        <v>0</v>
      </c>
      <c r="BE61" s="7"/>
      <c r="BT61" s="125" t="s">
        <v>80</v>
      </c>
      <c r="BV61" s="125" t="s">
        <v>74</v>
      </c>
      <c r="BW61" s="125" t="s">
        <v>100</v>
      </c>
      <c r="BX61" s="125" t="s">
        <v>5</v>
      </c>
      <c r="CL61" s="125" t="s">
        <v>19</v>
      </c>
      <c r="CM61" s="125" t="s">
        <v>82</v>
      </c>
    </row>
    <row r="62" s="7" customFormat="1" ht="16.5" customHeight="1">
      <c r="A62" s="113" t="s">
        <v>76</v>
      </c>
      <c r="B62" s="114"/>
      <c r="C62" s="115"/>
      <c r="D62" s="116" t="s">
        <v>101</v>
      </c>
      <c r="E62" s="116"/>
      <c r="F62" s="116"/>
      <c r="G62" s="116"/>
      <c r="H62" s="116"/>
      <c r="I62" s="117"/>
      <c r="J62" s="116" t="s">
        <v>102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'VRN - Vedlejší rozpočtové...'!J30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103</v>
      </c>
      <c r="AR62" s="120"/>
      <c r="AS62" s="126">
        <v>0</v>
      </c>
      <c r="AT62" s="127">
        <f>ROUND(SUM(AV62:AW62),2)</f>
        <v>0</v>
      </c>
      <c r="AU62" s="128">
        <f>'VRN - Vedlejší rozpočtové...'!P86</f>
        <v>0</v>
      </c>
      <c r="AV62" s="127">
        <f>'VRN - Vedlejší rozpočtové...'!J33</f>
        <v>0</v>
      </c>
      <c r="AW62" s="127">
        <f>'VRN - Vedlejší rozpočtové...'!J34</f>
        <v>0</v>
      </c>
      <c r="AX62" s="127">
        <f>'VRN - Vedlejší rozpočtové...'!J35</f>
        <v>0</v>
      </c>
      <c r="AY62" s="127">
        <f>'VRN - Vedlejší rozpočtové...'!J36</f>
        <v>0</v>
      </c>
      <c r="AZ62" s="127">
        <f>'VRN - Vedlejší rozpočtové...'!F33</f>
        <v>0</v>
      </c>
      <c r="BA62" s="127">
        <f>'VRN - Vedlejší rozpočtové...'!F34</f>
        <v>0</v>
      </c>
      <c r="BB62" s="127">
        <f>'VRN - Vedlejší rozpočtové...'!F35</f>
        <v>0</v>
      </c>
      <c r="BC62" s="127">
        <f>'VRN - Vedlejší rozpočtové...'!F36</f>
        <v>0</v>
      </c>
      <c r="BD62" s="129">
        <f>'VRN - Vedlejší rozpočtové...'!F37</f>
        <v>0</v>
      </c>
      <c r="BE62" s="7"/>
      <c r="BT62" s="125" t="s">
        <v>80</v>
      </c>
      <c r="BV62" s="125" t="s">
        <v>74</v>
      </c>
      <c r="BW62" s="125" t="s">
        <v>104</v>
      </c>
      <c r="BX62" s="125" t="s">
        <v>5</v>
      </c>
      <c r="CL62" s="125" t="s">
        <v>19</v>
      </c>
      <c r="CM62" s="125" t="s">
        <v>82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LHC+B+OVXHWdY1amaIGH+OMjWXiYq9xoRUWWRymg9zim0RQs8uLvmMdoXAnYHDkB5+3hgmaZHTFZu881+PKdcQ==" hashValue="/JFH3sDRNqwjlTDKhl1QxSMF0GfqH3DZaO12kO+LPE9sAyIjvV07bS/q+50GyvvLZ+6TQPAgaeWcxIeJtBcG0Q==" algorithmName="SHA-512" password="CC35"/>
  <mergeCells count="7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D62:H62"/>
    <mergeCell ref="D55:H55"/>
    <mergeCell ref="D56:H56"/>
    <mergeCell ref="D57:H57"/>
    <mergeCell ref="D58:H58"/>
    <mergeCell ref="D59:H59"/>
    <mergeCell ref="D60:H60"/>
    <mergeCell ref="D61:H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</mergeCells>
  <hyperlinks>
    <hyperlink ref="A55" location="'SO 121 - Silnice II-112'!C2" display="/"/>
    <hyperlink ref="A56" location="'SO 182 - Přechodné doprav...'!C2" display="/"/>
    <hyperlink ref="A57" location="'SO 190 - Dopravně inženýr...'!C2" display="/"/>
    <hyperlink ref="A58" location="'SO 193 - Stálé dopravní z...'!C2" display="/"/>
    <hyperlink ref="A59" location="'SO 201 -  Most ev.č. 112-...'!C2" display="/"/>
    <hyperlink ref="A60" location="'SO 202 - Most ev. č. 112-...'!C2" display="/"/>
    <hyperlink ref="A61" location="'SO 203 - Most ev. č. 112-...'!C2" display="/"/>
    <hyperlink ref="A6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8" customWidth="1"/>
    <col min="2" max="2" width="1.664063" style="298" customWidth="1"/>
    <col min="3" max="4" width="5" style="298" customWidth="1"/>
    <col min="5" max="5" width="11.67" style="298" customWidth="1"/>
    <col min="6" max="6" width="9.17" style="298" customWidth="1"/>
    <col min="7" max="7" width="5" style="298" customWidth="1"/>
    <col min="8" max="8" width="77.83" style="298" customWidth="1"/>
    <col min="9" max="10" width="20" style="298" customWidth="1"/>
    <col min="11" max="11" width="1.664063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2705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2706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2707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2708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2709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2710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2711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2712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2713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2714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2715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79</v>
      </c>
      <c r="F18" s="309" t="s">
        <v>2716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2717</v>
      </c>
      <c r="F19" s="309" t="s">
        <v>2718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2719</v>
      </c>
      <c r="F20" s="309" t="s">
        <v>2720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103</v>
      </c>
      <c r="F21" s="309" t="s">
        <v>2721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2722</v>
      </c>
      <c r="F22" s="309" t="s">
        <v>2723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2724</v>
      </c>
      <c r="F23" s="309" t="s">
        <v>2725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2726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2727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2728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2729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2730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2731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2732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2733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2734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124</v>
      </c>
      <c r="F36" s="309"/>
      <c r="G36" s="309" t="s">
        <v>2735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2736</v>
      </c>
      <c r="F37" s="309"/>
      <c r="G37" s="309" t="s">
        <v>2737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53</v>
      </c>
      <c r="F38" s="309"/>
      <c r="G38" s="309" t="s">
        <v>2738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54</v>
      </c>
      <c r="F39" s="309"/>
      <c r="G39" s="309" t="s">
        <v>2739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125</v>
      </c>
      <c r="F40" s="309"/>
      <c r="G40" s="309" t="s">
        <v>2740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126</v>
      </c>
      <c r="F41" s="309"/>
      <c r="G41" s="309" t="s">
        <v>2741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2742</v>
      </c>
      <c r="F42" s="309"/>
      <c r="G42" s="309" t="s">
        <v>2743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2744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2745</v>
      </c>
      <c r="F44" s="309"/>
      <c r="G44" s="309" t="s">
        <v>2746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128</v>
      </c>
      <c r="F45" s="309"/>
      <c r="G45" s="309" t="s">
        <v>2747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2748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2749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2750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2751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2752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2753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2754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2755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2756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2757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2758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2759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2760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2761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2762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2763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2764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2765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2766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2767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2768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2769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2770</v>
      </c>
      <c r="D76" s="327"/>
      <c r="E76" s="327"/>
      <c r="F76" s="327" t="s">
        <v>2771</v>
      </c>
      <c r="G76" s="328"/>
      <c r="H76" s="327" t="s">
        <v>54</v>
      </c>
      <c r="I76" s="327" t="s">
        <v>57</v>
      </c>
      <c r="J76" s="327" t="s">
        <v>2772</v>
      </c>
      <c r="K76" s="326"/>
    </row>
    <row r="77" s="1" customFormat="1" ht="17.25" customHeight="1">
      <c r="B77" s="324"/>
      <c r="C77" s="329" t="s">
        <v>2773</v>
      </c>
      <c r="D77" s="329"/>
      <c r="E77" s="329"/>
      <c r="F77" s="330" t="s">
        <v>2774</v>
      </c>
      <c r="G77" s="331"/>
      <c r="H77" s="329"/>
      <c r="I77" s="329"/>
      <c r="J77" s="329" t="s">
        <v>2775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53</v>
      </c>
      <c r="D79" s="332"/>
      <c r="E79" s="332"/>
      <c r="F79" s="334" t="s">
        <v>2776</v>
      </c>
      <c r="G79" s="333"/>
      <c r="H79" s="312" t="s">
        <v>2777</v>
      </c>
      <c r="I79" s="312" t="s">
        <v>2778</v>
      </c>
      <c r="J79" s="312">
        <v>20</v>
      </c>
      <c r="K79" s="326"/>
    </row>
    <row r="80" s="1" customFormat="1" ht="15" customHeight="1">
      <c r="B80" s="324"/>
      <c r="C80" s="312" t="s">
        <v>2779</v>
      </c>
      <c r="D80" s="312"/>
      <c r="E80" s="312"/>
      <c r="F80" s="334" t="s">
        <v>2776</v>
      </c>
      <c r="G80" s="333"/>
      <c r="H80" s="312" t="s">
        <v>2780</v>
      </c>
      <c r="I80" s="312" t="s">
        <v>2778</v>
      </c>
      <c r="J80" s="312">
        <v>120</v>
      </c>
      <c r="K80" s="326"/>
    </row>
    <row r="81" s="1" customFormat="1" ht="15" customHeight="1">
      <c r="B81" s="335"/>
      <c r="C81" s="312" t="s">
        <v>2781</v>
      </c>
      <c r="D81" s="312"/>
      <c r="E81" s="312"/>
      <c r="F81" s="334" t="s">
        <v>2782</v>
      </c>
      <c r="G81" s="333"/>
      <c r="H81" s="312" t="s">
        <v>2783</v>
      </c>
      <c r="I81" s="312" t="s">
        <v>2778</v>
      </c>
      <c r="J81" s="312">
        <v>50</v>
      </c>
      <c r="K81" s="326"/>
    </row>
    <row r="82" s="1" customFormat="1" ht="15" customHeight="1">
      <c r="B82" s="335"/>
      <c r="C82" s="312" t="s">
        <v>2784</v>
      </c>
      <c r="D82" s="312"/>
      <c r="E82" s="312"/>
      <c r="F82" s="334" t="s">
        <v>2776</v>
      </c>
      <c r="G82" s="333"/>
      <c r="H82" s="312" t="s">
        <v>2785</v>
      </c>
      <c r="I82" s="312" t="s">
        <v>2786</v>
      </c>
      <c r="J82" s="312"/>
      <c r="K82" s="326"/>
    </row>
    <row r="83" s="1" customFormat="1" ht="15" customHeight="1">
      <c r="B83" s="335"/>
      <c r="C83" s="336" t="s">
        <v>2787</v>
      </c>
      <c r="D83" s="336"/>
      <c r="E83" s="336"/>
      <c r="F83" s="337" t="s">
        <v>2782</v>
      </c>
      <c r="G83" s="336"/>
      <c r="H83" s="336" t="s">
        <v>2788</v>
      </c>
      <c r="I83" s="336" t="s">
        <v>2778</v>
      </c>
      <c r="J83" s="336">
        <v>15</v>
      </c>
      <c r="K83" s="326"/>
    </row>
    <row r="84" s="1" customFormat="1" ht="15" customHeight="1">
      <c r="B84" s="335"/>
      <c r="C84" s="336" t="s">
        <v>2789</v>
      </c>
      <c r="D84" s="336"/>
      <c r="E84" s="336"/>
      <c r="F84" s="337" t="s">
        <v>2782</v>
      </c>
      <c r="G84" s="336"/>
      <c r="H84" s="336" t="s">
        <v>2790</v>
      </c>
      <c r="I84" s="336" t="s">
        <v>2778</v>
      </c>
      <c r="J84" s="336">
        <v>15</v>
      </c>
      <c r="K84" s="326"/>
    </row>
    <row r="85" s="1" customFormat="1" ht="15" customHeight="1">
      <c r="B85" s="335"/>
      <c r="C85" s="336" t="s">
        <v>2791</v>
      </c>
      <c r="D85" s="336"/>
      <c r="E85" s="336"/>
      <c r="F85" s="337" t="s">
        <v>2782</v>
      </c>
      <c r="G85" s="336"/>
      <c r="H85" s="336" t="s">
        <v>2792</v>
      </c>
      <c r="I85" s="336" t="s">
        <v>2778</v>
      </c>
      <c r="J85" s="336">
        <v>20</v>
      </c>
      <c r="K85" s="326"/>
    </row>
    <row r="86" s="1" customFormat="1" ht="15" customHeight="1">
      <c r="B86" s="335"/>
      <c r="C86" s="336" t="s">
        <v>2793</v>
      </c>
      <c r="D86" s="336"/>
      <c r="E86" s="336"/>
      <c r="F86" s="337" t="s">
        <v>2782</v>
      </c>
      <c r="G86" s="336"/>
      <c r="H86" s="336" t="s">
        <v>2794</v>
      </c>
      <c r="I86" s="336" t="s">
        <v>2778</v>
      </c>
      <c r="J86" s="336">
        <v>20</v>
      </c>
      <c r="K86" s="326"/>
    </row>
    <row r="87" s="1" customFormat="1" ht="15" customHeight="1">
      <c r="B87" s="335"/>
      <c r="C87" s="312" t="s">
        <v>2795</v>
      </c>
      <c r="D87" s="312"/>
      <c r="E87" s="312"/>
      <c r="F87" s="334" t="s">
        <v>2782</v>
      </c>
      <c r="G87" s="333"/>
      <c r="H87" s="312" t="s">
        <v>2796</v>
      </c>
      <c r="I87" s="312" t="s">
        <v>2778</v>
      </c>
      <c r="J87" s="312">
        <v>50</v>
      </c>
      <c r="K87" s="326"/>
    </row>
    <row r="88" s="1" customFormat="1" ht="15" customHeight="1">
      <c r="B88" s="335"/>
      <c r="C88" s="312" t="s">
        <v>2797</v>
      </c>
      <c r="D88" s="312"/>
      <c r="E88" s="312"/>
      <c r="F88" s="334" t="s">
        <v>2782</v>
      </c>
      <c r="G88" s="333"/>
      <c r="H88" s="312" t="s">
        <v>2798</v>
      </c>
      <c r="I88" s="312" t="s">
        <v>2778</v>
      </c>
      <c r="J88" s="312">
        <v>20</v>
      </c>
      <c r="K88" s="326"/>
    </row>
    <row r="89" s="1" customFormat="1" ht="15" customHeight="1">
      <c r="B89" s="335"/>
      <c r="C89" s="312" t="s">
        <v>2799</v>
      </c>
      <c r="D89" s="312"/>
      <c r="E89" s="312"/>
      <c r="F89" s="334" t="s">
        <v>2782</v>
      </c>
      <c r="G89" s="333"/>
      <c r="H89" s="312" t="s">
        <v>2800</v>
      </c>
      <c r="I89" s="312" t="s">
        <v>2778</v>
      </c>
      <c r="J89" s="312">
        <v>20</v>
      </c>
      <c r="K89" s="326"/>
    </row>
    <row r="90" s="1" customFormat="1" ht="15" customHeight="1">
      <c r="B90" s="335"/>
      <c r="C90" s="312" t="s">
        <v>2801</v>
      </c>
      <c r="D90" s="312"/>
      <c r="E90" s="312"/>
      <c r="F90" s="334" t="s">
        <v>2782</v>
      </c>
      <c r="G90" s="333"/>
      <c r="H90" s="312" t="s">
        <v>2802</v>
      </c>
      <c r="I90" s="312" t="s">
        <v>2778</v>
      </c>
      <c r="J90" s="312">
        <v>50</v>
      </c>
      <c r="K90" s="326"/>
    </row>
    <row r="91" s="1" customFormat="1" ht="15" customHeight="1">
      <c r="B91" s="335"/>
      <c r="C91" s="312" t="s">
        <v>2803</v>
      </c>
      <c r="D91" s="312"/>
      <c r="E91" s="312"/>
      <c r="F91" s="334" t="s">
        <v>2782</v>
      </c>
      <c r="G91" s="333"/>
      <c r="H91" s="312" t="s">
        <v>2803</v>
      </c>
      <c r="I91" s="312" t="s">
        <v>2778</v>
      </c>
      <c r="J91" s="312">
        <v>50</v>
      </c>
      <c r="K91" s="326"/>
    </row>
    <row r="92" s="1" customFormat="1" ht="15" customHeight="1">
      <c r="B92" s="335"/>
      <c r="C92" s="312" t="s">
        <v>2804</v>
      </c>
      <c r="D92" s="312"/>
      <c r="E92" s="312"/>
      <c r="F92" s="334" t="s">
        <v>2782</v>
      </c>
      <c r="G92" s="333"/>
      <c r="H92" s="312" t="s">
        <v>2805</v>
      </c>
      <c r="I92" s="312" t="s">
        <v>2778</v>
      </c>
      <c r="J92" s="312">
        <v>255</v>
      </c>
      <c r="K92" s="326"/>
    </row>
    <row r="93" s="1" customFormat="1" ht="15" customHeight="1">
      <c r="B93" s="335"/>
      <c r="C93" s="312" t="s">
        <v>2806</v>
      </c>
      <c r="D93" s="312"/>
      <c r="E93" s="312"/>
      <c r="F93" s="334" t="s">
        <v>2776</v>
      </c>
      <c r="G93" s="333"/>
      <c r="H93" s="312" t="s">
        <v>2807</v>
      </c>
      <c r="I93" s="312" t="s">
        <v>2808</v>
      </c>
      <c r="J93" s="312"/>
      <c r="K93" s="326"/>
    </row>
    <row r="94" s="1" customFormat="1" ht="15" customHeight="1">
      <c r="B94" s="335"/>
      <c r="C94" s="312" t="s">
        <v>2809</v>
      </c>
      <c r="D94" s="312"/>
      <c r="E94" s="312"/>
      <c r="F94" s="334" t="s">
        <v>2776</v>
      </c>
      <c r="G94" s="333"/>
      <c r="H94" s="312" t="s">
        <v>2810</v>
      </c>
      <c r="I94" s="312" t="s">
        <v>2811</v>
      </c>
      <c r="J94" s="312"/>
      <c r="K94" s="326"/>
    </row>
    <row r="95" s="1" customFormat="1" ht="15" customHeight="1">
      <c r="B95" s="335"/>
      <c r="C95" s="312" t="s">
        <v>2812</v>
      </c>
      <c r="D95" s="312"/>
      <c r="E95" s="312"/>
      <c r="F95" s="334" t="s">
        <v>2776</v>
      </c>
      <c r="G95" s="333"/>
      <c r="H95" s="312" t="s">
        <v>2812</v>
      </c>
      <c r="I95" s="312" t="s">
        <v>2811</v>
      </c>
      <c r="J95" s="312"/>
      <c r="K95" s="326"/>
    </row>
    <row r="96" s="1" customFormat="1" ht="15" customHeight="1">
      <c r="B96" s="335"/>
      <c r="C96" s="312" t="s">
        <v>38</v>
      </c>
      <c r="D96" s="312"/>
      <c r="E96" s="312"/>
      <c r="F96" s="334" t="s">
        <v>2776</v>
      </c>
      <c r="G96" s="333"/>
      <c r="H96" s="312" t="s">
        <v>2813</v>
      </c>
      <c r="I96" s="312" t="s">
        <v>2811</v>
      </c>
      <c r="J96" s="312"/>
      <c r="K96" s="326"/>
    </row>
    <row r="97" s="1" customFormat="1" ht="15" customHeight="1">
      <c r="B97" s="335"/>
      <c r="C97" s="312" t="s">
        <v>48</v>
      </c>
      <c r="D97" s="312"/>
      <c r="E97" s="312"/>
      <c r="F97" s="334" t="s">
        <v>2776</v>
      </c>
      <c r="G97" s="333"/>
      <c r="H97" s="312" t="s">
        <v>2814</v>
      </c>
      <c r="I97" s="312" t="s">
        <v>2811</v>
      </c>
      <c r="J97" s="312"/>
      <c r="K97" s="326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2815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2770</v>
      </c>
      <c r="D103" s="327"/>
      <c r="E103" s="327"/>
      <c r="F103" s="327" t="s">
        <v>2771</v>
      </c>
      <c r="G103" s="328"/>
      <c r="H103" s="327" t="s">
        <v>54</v>
      </c>
      <c r="I103" s="327" t="s">
        <v>57</v>
      </c>
      <c r="J103" s="327" t="s">
        <v>2772</v>
      </c>
      <c r="K103" s="326"/>
    </row>
    <row r="104" s="1" customFormat="1" ht="17.25" customHeight="1">
      <c r="B104" s="324"/>
      <c r="C104" s="329" t="s">
        <v>2773</v>
      </c>
      <c r="D104" s="329"/>
      <c r="E104" s="329"/>
      <c r="F104" s="330" t="s">
        <v>2774</v>
      </c>
      <c r="G104" s="331"/>
      <c r="H104" s="329"/>
      <c r="I104" s="329"/>
      <c r="J104" s="329" t="s">
        <v>2775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3"/>
      <c r="H105" s="327"/>
      <c r="I105" s="327"/>
      <c r="J105" s="327"/>
      <c r="K105" s="326"/>
    </row>
    <row r="106" s="1" customFormat="1" ht="15" customHeight="1">
      <c r="B106" s="324"/>
      <c r="C106" s="312" t="s">
        <v>53</v>
      </c>
      <c r="D106" s="332"/>
      <c r="E106" s="332"/>
      <c r="F106" s="334" t="s">
        <v>2776</v>
      </c>
      <c r="G106" s="343"/>
      <c r="H106" s="312" t="s">
        <v>2816</v>
      </c>
      <c r="I106" s="312" t="s">
        <v>2778</v>
      </c>
      <c r="J106" s="312">
        <v>20</v>
      </c>
      <c r="K106" s="326"/>
    </row>
    <row r="107" s="1" customFormat="1" ht="15" customHeight="1">
      <c r="B107" s="324"/>
      <c r="C107" s="312" t="s">
        <v>2779</v>
      </c>
      <c r="D107" s="312"/>
      <c r="E107" s="312"/>
      <c r="F107" s="334" t="s">
        <v>2776</v>
      </c>
      <c r="G107" s="312"/>
      <c r="H107" s="312" t="s">
        <v>2816</v>
      </c>
      <c r="I107" s="312" t="s">
        <v>2778</v>
      </c>
      <c r="J107" s="312">
        <v>120</v>
      </c>
      <c r="K107" s="326"/>
    </row>
    <row r="108" s="1" customFormat="1" ht="15" customHeight="1">
      <c r="B108" s="335"/>
      <c r="C108" s="312" t="s">
        <v>2781</v>
      </c>
      <c r="D108" s="312"/>
      <c r="E108" s="312"/>
      <c r="F108" s="334" t="s">
        <v>2782</v>
      </c>
      <c r="G108" s="312"/>
      <c r="H108" s="312" t="s">
        <v>2816</v>
      </c>
      <c r="I108" s="312" t="s">
        <v>2778</v>
      </c>
      <c r="J108" s="312">
        <v>50</v>
      </c>
      <c r="K108" s="326"/>
    </row>
    <row r="109" s="1" customFormat="1" ht="15" customHeight="1">
      <c r="B109" s="335"/>
      <c r="C109" s="312" t="s">
        <v>2784</v>
      </c>
      <c r="D109" s="312"/>
      <c r="E109" s="312"/>
      <c r="F109" s="334" t="s">
        <v>2776</v>
      </c>
      <c r="G109" s="312"/>
      <c r="H109" s="312" t="s">
        <v>2816</v>
      </c>
      <c r="I109" s="312" t="s">
        <v>2786</v>
      </c>
      <c r="J109" s="312"/>
      <c r="K109" s="326"/>
    </row>
    <row r="110" s="1" customFormat="1" ht="15" customHeight="1">
      <c r="B110" s="335"/>
      <c r="C110" s="312" t="s">
        <v>2795</v>
      </c>
      <c r="D110" s="312"/>
      <c r="E110" s="312"/>
      <c r="F110" s="334" t="s">
        <v>2782</v>
      </c>
      <c r="G110" s="312"/>
      <c r="H110" s="312" t="s">
        <v>2816</v>
      </c>
      <c r="I110" s="312" t="s">
        <v>2778</v>
      </c>
      <c r="J110" s="312">
        <v>50</v>
      </c>
      <c r="K110" s="326"/>
    </row>
    <row r="111" s="1" customFormat="1" ht="15" customHeight="1">
      <c r="B111" s="335"/>
      <c r="C111" s="312" t="s">
        <v>2803</v>
      </c>
      <c r="D111" s="312"/>
      <c r="E111" s="312"/>
      <c r="F111" s="334" t="s">
        <v>2782</v>
      </c>
      <c r="G111" s="312"/>
      <c r="H111" s="312" t="s">
        <v>2816</v>
      </c>
      <c r="I111" s="312" t="s">
        <v>2778</v>
      </c>
      <c r="J111" s="312">
        <v>50</v>
      </c>
      <c r="K111" s="326"/>
    </row>
    <row r="112" s="1" customFormat="1" ht="15" customHeight="1">
      <c r="B112" s="335"/>
      <c r="C112" s="312" t="s">
        <v>2801</v>
      </c>
      <c r="D112" s="312"/>
      <c r="E112" s="312"/>
      <c r="F112" s="334" t="s">
        <v>2782</v>
      </c>
      <c r="G112" s="312"/>
      <c r="H112" s="312" t="s">
        <v>2816</v>
      </c>
      <c r="I112" s="312" t="s">
        <v>2778</v>
      </c>
      <c r="J112" s="312">
        <v>50</v>
      </c>
      <c r="K112" s="326"/>
    </row>
    <row r="113" s="1" customFormat="1" ht="15" customHeight="1">
      <c r="B113" s="335"/>
      <c r="C113" s="312" t="s">
        <v>53</v>
      </c>
      <c r="D113" s="312"/>
      <c r="E113" s="312"/>
      <c r="F113" s="334" t="s">
        <v>2776</v>
      </c>
      <c r="G113" s="312"/>
      <c r="H113" s="312" t="s">
        <v>2817</v>
      </c>
      <c r="I113" s="312" t="s">
        <v>2778</v>
      </c>
      <c r="J113" s="312">
        <v>20</v>
      </c>
      <c r="K113" s="326"/>
    </row>
    <row r="114" s="1" customFormat="1" ht="15" customHeight="1">
      <c r="B114" s="335"/>
      <c r="C114" s="312" t="s">
        <v>2818</v>
      </c>
      <c r="D114" s="312"/>
      <c r="E114" s="312"/>
      <c r="F114" s="334" t="s">
        <v>2776</v>
      </c>
      <c r="G114" s="312"/>
      <c r="H114" s="312" t="s">
        <v>2819</v>
      </c>
      <c r="I114" s="312" t="s">
        <v>2778</v>
      </c>
      <c r="J114" s="312">
        <v>120</v>
      </c>
      <c r="K114" s="326"/>
    </row>
    <row r="115" s="1" customFormat="1" ht="15" customHeight="1">
      <c r="B115" s="335"/>
      <c r="C115" s="312" t="s">
        <v>38</v>
      </c>
      <c r="D115" s="312"/>
      <c r="E115" s="312"/>
      <c r="F115" s="334" t="s">
        <v>2776</v>
      </c>
      <c r="G115" s="312"/>
      <c r="H115" s="312" t="s">
        <v>2820</v>
      </c>
      <c r="I115" s="312" t="s">
        <v>2811</v>
      </c>
      <c r="J115" s="312"/>
      <c r="K115" s="326"/>
    </row>
    <row r="116" s="1" customFormat="1" ht="15" customHeight="1">
      <c r="B116" s="335"/>
      <c r="C116" s="312" t="s">
        <v>48</v>
      </c>
      <c r="D116" s="312"/>
      <c r="E116" s="312"/>
      <c r="F116" s="334" t="s">
        <v>2776</v>
      </c>
      <c r="G116" s="312"/>
      <c r="H116" s="312" t="s">
        <v>2821</v>
      </c>
      <c r="I116" s="312" t="s">
        <v>2811</v>
      </c>
      <c r="J116" s="312"/>
      <c r="K116" s="326"/>
    </row>
    <row r="117" s="1" customFormat="1" ht="15" customHeight="1">
      <c r="B117" s="335"/>
      <c r="C117" s="312" t="s">
        <v>57</v>
      </c>
      <c r="D117" s="312"/>
      <c r="E117" s="312"/>
      <c r="F117" s="334" t="s">
        <v>2776</v>
      </c>
      <c r="G117" s="312"/>
      <c r="H117" s="312" t="s">
        <v>2822</v>
      </c>
      <c r="I117" s="312" t="s">
        <v>2823</v>
      </c>
      <c r="J117" s="312"/>
      <c r="K117" s="326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09"/>
      <c r="D119" s="309"/>
      <c r="E119" s="309"/>
      <c r="F119" s="346"/>
      <c r="G119" s="309"/>
      <c r="H119" s="309"/>
      <c r="I119" s="309"/>
      <c r="J119" s="309"/>
      <c r="K119" s="345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3" t="s">
        <v>2824</v>
      </c>
      <c r="D122" s="303"/>
      <c r="E122" s="303"/>
      <c r="F122" s="303"/>
      <c r="G122" s="303"/>
      <c r="H122" s="303"/>
      <c r="I122" s="303"/>
      <c r="J122" s="303"/>
      <c r="K122" s="351"/>
    </row>
    <row r="123" s="1" customFormat="1" ht="17.25" customHeight="1">
      <c r="B123" s="352"/>
      <c r="C123" s="327" t="s">
        <v>2770</v>
      </c>
      <c r="D123" s="327"/>
      <c r="E123" s="327"/>
      <c r="F123" s="327" t="s">
        <v>2771</v>
      </c>
      <c r="G123" s="328"/>
      <c r="H123" s="327" t="s">
        <v>54</v>
      </c>
      <c r="I123" s="327" t="s">
        <v>57</v>
      </c>
      <c r="J123" s="327" t="s">
        <v>2772</v>
      </c>
      <c r="K123" s="353"/>
    </row>
    <row r="124" s="1" customFormat="1" ht="17.25" customHeight="1">
      <c r="B124" s="352"/>
      <c r="C124" s="329" t="s">
        <v>2773</v>
      </c>
      <c r="D124" s="329"/>
      <c r="E124" s="329"/>
      <c r="F124" s="330" t="s">
        <v>2774</v>
      </c>
      <c r="G124" s="331"/>
      <c r="H124" s="329"/>
      <c r="I124" s="329"/>
      <c r="J124" s="329" t="s">
        <v>2775</v>
      </c>
      <c r="K124" s="353"/>
    </row>
    <row r="125" s="1" customFormat="1" ht="5.25" customHeight="1">
      <c r="B125" s="354"/>
      <c r="C125" s="332"/>
      <c r="D125" s="332"/>
      <c r="E125" s="332"/>
      <c r="F125" s="332"/>
      <c r="G125" s="312"/>
      <c r="H125" s="332"/>
      <c r="I125" s="332"/>
      <c r="J125" s="332"/>
      <c r="K125" s="355"/>
    </row>
    <row r="126" s="1" customFormat="1" ht="15" customHeight="1">
      <c r="B126" s="354"/>
      <c r="C126" s="312" t="s">
        <v>2779</v>
      </c>
      <c r="D126" s="332"/>
      <c r="E126" s="332"/>
      <c r="F126" s="334" t="s">
        <v>2776</v>
      </c>
      <c r="G126" s="312"/>
      <c r="H126" s="312" t="s">
        <v>2816</v>
      </c>
      <c r="I126" s="312" t="s">
        <v>2778</v>
      </c>
      <c r="J126" s="312">
        <v>120</v>
      </c>
      <c r="K126" s="356"/>
    </row>
    <row r="127" s="1" customFormat="1" ht="15" customHeight="1">
      <c r="B127" s="354"/>
      <c r="C127" s="312" t="s">
        <v>2825</v>
      </c>
      <c r="D127" s="312"/>
      <c r="E127" s="312"/>
      <c r="F127" s="334" t="s">
        <v>2776</v>
      </c>
      <c r="G127" s="312"/>
      <c r="H127" s="312" t="s">
        <v>2826</v>
      </c>
      <c r="I127" s="312" t="s">
        <v>2778</v>
      </c>
      <c r="J127" s="312" t="s">
        <v>2827</v>
      </c>
      <c r="K127" s="356"/>
    </row>
    <row r="128" s="1" customFormat="1" ht="15" customHeight="1">
      <c r="B128" s="354"/>
      <c r="C128" s="312" t="s">
        <v>2724</v>
      </c>
      <c r="D128" s="312"/>
      <c r="E128" s="312"/>
      <c r="F128" s="334" t="s">
        <v>2776</v>
      </c>
      <c r="G128" s="312"/>
      <c r="H128" s="312" t="s">
        <v>2828</v>
      </c>
      <c r="I128" s="312" t="s">
        <v>2778</v>
      </c>
      <c r="J128" s="312" t="s">
        <v>2827</v>
      </c>
      <c r="K128" s="356"/>
    </row>
    <row r="129" s="1" customFormat="1" ht="15" customHeight="1">
      <c r="B129" s="354"/>
      <c r="C129" s="312" t="s">
        <v>2787</v>
      </c>
      <c r="D129" s="312"/>
      <c r="E129" s="312"/>
      <c r="F129" s="334" t="s">
        <v>2782</v>
      </c>
      <c r="G129" s="312"/>
      <c r="H129" s="312" t="s">
        <v>2788</v>
      </c>
      <c r="I129" s="312" t="s">
        <v>2778</v>
      </c>
      <c r="J129" s="312">
        <v>15</v>
      </c>
      <c r="K129" s="356"/>
    </row>
    <row r="130" s="1" customFormat="1" ht="15" customHeight="1">
      <c r="B130" s="354"/>
      <c r="C130" s="336" t="s">
        <v>2789</v>
      </c>
      <c r="D130" s="336"/>
      <c r="E130" s="336"/>
      <c r="F130" s="337" t="s">
        <v>2782</v>
      </c>
      <c r="G130" s="336"/>
      <c r="H130" s="336" t="s">
        <v>2790</v>
      </c>
      <c r="I130" s="336" t="s">
        <v>2778</v>
      </c>
      <c r="J130" s="336">
        <v>15</v>
      </c>
      <c r="K130" s="356"/>
    </row>
    <row r="131" s="1" customFormat="1" ht="15" customHeight="1">
      <c r="B131" s="354"/>
      <c r="C131" s="336" t="s">
        <v>2791</v>
      </c>
      <c r="D131" s="336"/>
      <c r="E131" s="336"/>
      <c r="F131" s="337" t="s">
        <v>2782</v>
      </c>
      <c r="G131" s="336"/>
      <c r="H131" s="336" t="s">
        <v>2792</v>
      </c>
      <c r="I131" s="336" t="s">
        <v>2778</v>
      </c>
      <c r="J131" s="336">
        <v>20</v>
      </c>
      <c r="K131" s="356"/>
    </row>
    <row r="132" s="1" customFormat="1" ht="15" customHeight="1">
      <c r="B132" s="354"/>
      <c r="C132" s="336" t="s">
        <v>2793</v>
      </c>
      <c r="D132" s="336"/>
      <c r="E132" s="336"/>
      <c r="F132" s="337" t="s">
        <v>2782</v>
      </c>
      <c r="G132" s="336"/>
      <c r="H132" s="336" t="s">
        <v>2794</v>
      </c>
      <c r="I132" s="336" t="s">
        <v>2778</v>
      </c>
      <c r="J132" s="336">
        <v>20</v>
      </c>
      <c r="K132" s="356"/>
    </row>
    <row r="133" s="1" customFormat="1" ht="15" customHeight="1">
      <c r="B133" s="354"/>
      <c r="C133" s="312" t="s">
        <v>2781</v>
      </c>
      <c r="D133" s="312"/>
      <c r="E133" s="312"/>
      <c r="F133" s="334" t="s">
        <v>2782</v>
      </c>
      <c r="G133" s="312"/>
      <c r="H133" s="312" t="s">
        <v>2816</v>
      </c>
      <c r="I133" s="312" t="s">
        <v>2778</v>
      </c>
      <c r="J133" s="312">
        <v>50</v>
      </c>
      <c r="K133" s="356"/>
    </row>
    <row r="134" s="1" customFormat="1" ht="15" customHeight="1">
      <c r="B134" s="354"/>
      <c r="C134" s="312" t="s">
        <v>2795</v>
      </c>
      <c r="D134" s="312"/>
      <c r="E134" s="312"/>
      <c r="F134" s="334" t="s">
        <v>2782</v>
      </c>
      <c r="G134" s="312"/>
      <c r="H134" s="312" t="s">
        <v>2816</v>
      </c>
      <c r="I134" s="312" t="s">
        <v>2778</v>
      </c>
      <c r="J134" s="312">
        <v>50</v>
      </c>
      <c r="K134" s="356"/>
    </row>
    <row r="135" s="1" customFormat="1" ht="15" customHeight="1">
      <c r="B135" s="354"/>
      <c r="C135" s="312" t="s">
        <v>2801</v>
      </c>
      <c r="D135" s="312"/>
      <c r="E135" s="312"/>
      <c r="F135" s="334" t="s">
        <v>2782</v>
      </c>
      <c r="G135" s="312"/>
      <c r="H135" s="312" t="s">
        <v>2816</v>
      </c>
      <c r="I135" s="312" t="s">
        <v>2778</v>
      </c>
      <c r="J135" s="312">
        <v>50</v>
      </c>
      <c r="K135" s="356"/>
    </row>
    <row r="136" s="1" customFormat="1" ht="15" customHeight="1">
      <c r="B136" s="354"/>
      <c r="C136" s="312" t="s">
        <v>2803</v>
      </c>
      <c r="D136" s="312"/>
      <c r="E136" s="312"/>
      <c r="F136" s="334" t="s">
        <v>2782</v>
      </c>
      <c r="G136" s="312"/>
      <c r="H136" s="312" t="s">
        <v>2816</v>
      </c>
      <c r="I136" s="312" t="s">
        <v>2778</v>
      </c>
      <c r="J136" s="312">
        <v>50</v>
      </c>
      <c r="K136" s="356"/>
    </row>
    <row r="137" s="1" customFormat="1" ht="15" customHeight="1">
      <c r="B137" s="354"/>
      <c r="C137" s="312" t="s">
        <v>2804</v>
      </c>
      <c r="D137" s="312"/>
      <c r="E137" s="312"/>
      <c r="F137" s="334" t="s">
        <v>2782</v>
      </c>
      <c r="G137" s="312"/>
      <c r="H137" s="312" t="s">
        <v>2829</v>
      </c>
      <c r="I137" s="312" t="s">
        <v>2778</v>
      </c>
      <c r="J137" s="312">
        <v>255</v>
      </c>
      <c r="K137" s="356"/>
    </row>
    <row r="138" s="1" customFormat="1" ht="15" customHeight="1">
      <c r="B138" s="354"/>
      <c r="C138" s="312" t="s">
        <v>2806</v>
      </c>
      <c r="D138" s="312"/>
      <c r="E138" s="312"/>
      <c r="F138" s="334" t="s">
        <v>2776</v>
      </c>
      <c r="G138" s="312"/>
      <c r="H138" s="312" t="s">
        <v>2830</v>
      </c>
      <c r="I138" s="312" t="s">
        <v>2808</v>
      </c>
      <c r="J138" s="312"/>
      <c r="K138" s="356"/>
    </row>
    <row r="139" s="1" customFormat="1" ht="15" customHeight="1">
      <c r="B139" s="354"/>
      <c r="C139" s="312" t="s">
        <v>2809</v>
      </c>
      <c r="D139" s="312"/>
      <c r="E139" s="312"/>
      <c r="F139" s="334" t="s">
        <v>2776</v>
      </c>
      <c r="G139" s="312"/>
      <c r="H139" s="312" t="s">
        <v>2831</v>
      </c>
      <c r="I139" s="312" t="s">
        <v>2811</v>
      </c>
      <c r="J139" s="312"/>
      <c r="K139" s="356"/>
    </row>
    <row r="140" s="1" customFormat="1" ht="15" customHeight="1">
      <c r="B140" s="354"/>
      <c r="C140" s="312" t="s">
        <v>2812</v>
      </c>
      <c r="D140" s="312"/>
      <c r="E140" s="312"/>
      <c r="F140" s="334" t="s">
        <v>2776</v>
      </c>
      <c r="G140" s="312"/>
      <c r="H140" s="312" t="s">
        <v>2812</v>
      </c>
      <c r="I140" s="312" t="s">
        <v>2811</v>
      </c>
      <c r="J140" s="312"/>
      <c r="K140" s="356"/>
    </row>
    <row r="141" s="1" customFormat="1" ht="15" customHeight="1">
      <c r="B141" s="354"/>
      <c r="C141" s="312" t="s">
        <v>38</v>
      </c>
      <c r="D141" s="312"/>
      <c r="E141" s="312"/>
      <c r="F141" s="334" t="s">
        <v>2776</v>
      </c>
      <c r="G141" s="312"/>
      <c r="H141" s="312" t="s">
        <v>2832</v>
      </c>
      <c r="I141" s="312" t="s">
        <v>2811</v>
      </c>
      <c r="J141" s="312"/>
      <c r="K141" s="356"/>
    </row>
    <row r="142" s="1" customFormat="1" ht="15" customHeight="1">
      <c r="B142" s="354"/>
      <c r="C142" s="312" t="s">
        <v>2833</v>
      </c>
      <c r="D142" s="312"/>
      <c r="E142" s="312"/>
      <c r="F142" s="334" t="s">
        <v>2776</v>
      </c>
      <c r="G142" s="312"/>
      <c r="H142" s="312" t="s">
        <v>2834</v>
      </c>
      <c r="I142" s="312" t="s">
        <v>2811</v>
      </c>
      <c r="J142" s="312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09"/>
      <c r="C144" s="309"/>
      <c r="D144" s="309"/>
      <c r="E144" s="309"/>
      <c r="F144" s="346"/>
      <c r="G144" s="309"/>
      <c r="H144" s="309"/>
      <c r="I144" s="309"/>
      <c r="J144" s="309"/>
      <c r="K144" s="309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2835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2770</v>
      </c>
      <c r="D148" s="327"/>
      <c r="E148" s="327"/>
      <c r="F148" s="327" t="s">
        <v>2771</v>
      </c>
      <c r="G148" s="328"/>
      <c r="H148" s="327" t="s">
        <v>54</v>
      </c>
      <c r="I148" s="327" t="s">
        <v>57</v>
      </c>
      <c r="J148" s="327" t="s">
        <v>2772</v>
      </c>
      <c r="K148" s="326"/>
    </row>
    <row r="149" s="1" customFormat="1" ht="17.25" customHeight="1">
      <c r="B149" s="324"/>
      <c r="C149" s="329" t="s">
        <v>2773</v>
      </c>
      <c r="D149" s="329"/>
      <c r="E149" s="329"/>
      <c r="F149" s="330" t="s">
        <v>2774</v>
      </c>
      <c r="G149" s="331"/>
      <c r="H149" s="329"/>
      <c r="I149" s="329"/>
      <c r="J149" s="329" t="s">
        <v>2775</v>
      </c>
      <c r="K149" s="326"/>
    </row>
    <row r="150" s="1" customFormat="1" ht="5.25" customHeight="1">
      <c r="B150" s="335"/>
      <c r="C150" s="332"/>
      <c r="D150" s="332"/>
      <c r="E150" s="332"/>
      <c r="F150" s="332"/>
      <c r="G150" s="333"/>
      <c r="H150" s="332"/>
      <c r="I150" s="332"/>
      <c r="J150" s="332"/>
      <c r="K150" s="356"/>
    </row>
    <row r="151" s="1" customFormat="1" ht="15" customHeight="1">
      <c r="B151" s="335"/>
      <c r="C151" s="360" t="s">
        <v>2779</v>
      </c>
      <c r="D151" s="312"/>
      <c r="E151" s="312"/>
      <c r="F151" s="361" t="s">
        <v>2776</v>
      </c>
      <c r="G151" s="312"/>
      <c r="H151" s="360" t="s">
        <v>2816</v>
      </c>
      <c r="I151" s="360" t="s">
        <v>2778</v>
      </c>
      <c r="J151" s="360">
        <v>120</v>
      </c>
      <c r="K151" s="356"/>
    </row>
    <row r="152" s="1" customFormat="1" ht="15" customHeight="1">
      <c r="B152" s="335"/>
      <c r="C152" s="360" t="s">
        <v>2825</v>
      </c>
      <c r="D152" s="312"/>
      <c r="E152" s="312"/>
      <c r="F152" s="361" t="s">
        <v>2776</v>
      </c>
      <c r="G152" s="312"/>
      <c r="H152" s="360" t="s">
        <v>2836</v>
      </c>
      <c r="I152" s="360" t="s">
        <v>2778</v>
      </c>
      <c r="J152" s="360" t="s">
        <v>2827</v>
      </c>
      <c r="K152" s="356"/>
    </row>
    <row r="153" s="1" customFormat="1" ht="15" customHeight="1">
      <c r="B153" s="335"/>
      <c r="C153" s="360" t="s">
        <v>2724</v>
      </c>
      <c r="D153" s="312"/>
      <c r="E153" s="312"/>
      <c r="F153" s="361" t="s">
        <v>2776</v>
      </c>
      <c r="G153" s="312"/>
      <c r="H153" s="360" t="s">
        <v>2837</v>
      </c>
      <c r="I153" s="360" t="s">
        <v>2778</v>
      </c>
      <c r="J153" s="360" t="s">
        <v>2827</v>
      </c>
      <c r="K153" s="356"/>
    </row>
    <row r="154" s="1" customFormat="1" ht="15" customHeight="1">
      <c r="B154" s="335"/>
      <c r="C154" s="360" t="s">
        <v>2781</v>
      </c>
      <c r="D154" s="312"/>
      <c r="E154" s="312"/>
      <c r="F154" s="361" t="s">
        <v>2782</v>
      </c>
      <c r="G154" s="312"/>
      <c r="H154" s="360" t="s">
        <v>2816</v>
      </c>
      <c r="I154" s="360" t="s">
        <v>2778</v>
      </c>
      <c r="J154" s="360">
        <v>50</v>
      </c>
      <c r="K154" s="356"/>
    </row>
    <row r="155" s="1" customFormat="1" ht="15" customHeight="1">
      <c r="B155" s="335"/>
      <c r="C155" s="360" t="s">
        <v>2784</v>
      </c>
      <c r="D155" s="312"/>
      <c r="E155" s="312"/>
      <c r="F155" s="361" t="s">
        <v>2776</v>
      </c>
      <c r="G155" s="312"/>
      <c r="H155" s="360" t="s">
        <v>2816</v>
      </c>
      <c r="I155" s="360" t="s">
        <v>2786</v>
      </c>
      <c r="J155" s="360"/>
      <c r="K155" s="356"/>
    </row>
    <row r="156" s="1" customFormat="1" ht="15" customHeight="1">
      <c r="B156" s="335"/>
      <c r="C156" s="360" t="s">
        <v>2795</v>
      </c>
      <c r="D156" s="312"/>
      <c r="E156" s="312"/>
      <c r="F156" s="361" t="s">
        <v>2782</v>
      </c>
      <c r="G156" s="312"/>
      <c r="H156" s="360" t="s">
        <v>2816</v>
      </c>
      <c r="I156" s="360" t="s">
        <v>2778</v>
      </c>
      <c r="J156" s="360">
        <v>50</v>
      </c>
      <c r="K156" s="356"/>
    </row>
    <row r="157" s="1" customFormat="1" ht="15" customHeight="1">
      <c r="B157" s="335"/>
      <c r="C157" s="360" t="s">
        <v>2803</v>
      </c>
      <c r="D157" s="312"/>
      <c r="E157" s="312"/>
      <c r="F157" s="361" t="s">
        <v>2782</v>
      </c>
      <c r="G157" s="312"/>
      <c r="H157" s="360" t="s">
        <v>2816</v>
      </c>
      <c r="I157" s="360" t="s">
        <v>2778</v>
      </c>
      <c r="J157" s="360">
        <v>50</v>
      </c>
      <c r="K157" s="356"/>
    </row>
    <row r="158" s="1" customFormat="1" ht="15" customHeight="1">
      <c r="B158" s="335"/>
      <c r="C158" s="360" t="s">
        <v>2801</v>
      </c>
      <c r="D158" s="312"/>
      <c r="E158" s="312"/>
      <c r="F158" s="361" t="s">
        <v>2782</v>
      </c>
      <c r="G158" s="312"/>
      <c r="H158" s="360" t="s">
        <v>2816</v>
      </c>
      <c r="I158" s="360" t="s">
        <v>2778</v>
      </c>
      <c r="J158" s="360">
        <v>50</v>
      </c>
      <c r="K158" s="356"/>
    </row>
    <row r="159" s="1" customFormat="1" ht="15" customHeight="1">
      <c r="B159" s="335"/>
      <c r="C159" s="360" t="s">
        <v>110</v>
      </c>
      <c r="D159" s="312"/>
      <c r="E159" s="312"/>
      <c r="F159" s="361" t="s">
        <v>2776</v>
      </c>
      <c r="G159" s="312"/>
      <c r="H159" s="360" t="s">
        <v>2838</v>
      </c>
      <c r="I159" s="360" t="s">
        <v>2778</v>
      </c>
      <c r="J159" s="360" t="s">
        <v>2839</v>
      </c>
      <c r="K159" s="356"/>
    </row>
    <row r="160" s="1" customFormat="1" ht="15" customHeight="1">
      <c r="B160" s="335"/>
      <c r="C160" s="360" t="s">
        <v>2840</v>
      </c>
      <c r="D160" s="312"/>
      <c r="E160" s="312"/>
      <c r="F160" s="361" t="s">
        <v>2776</v>
      </c>
      <c r="G160" s="312"/>
      <c r="H160" s="360" t="s">
        <v>2841</v>
      </c>
      <c r="I160" s="360" t="s">
        <v>2811</v>
      </c>
      <c r="J160" s="360"/>
      <c r="K160" s="356"/>
    </row>
    <row r="161" s="1" customFormat="1" ht="15" customHeight="1">
      <c r="B161" s="362"/>
      <c r="C161" s="344"/>
      <c r="D161" s="344"/>
      <c r="E161" s="344"/>
      <c r="F161" s="344"/>
      <c r="G161" s="344"/>
      <c r="H161" s="344"/>
      <c r="I161" s="344"/>
      <c r="J161" s="344"/>
      <c r="K161" s="363"/>
    </row>
    <row r="162" s="1" customFormat="1" ht="18.75" customHeight="1">
      <c r="B162" s="309"/>
      <c r="C162" s="312"/>
      <c r="D162" s="312"/>
      <c r="E162" s="312"/>
      <c r="F162" s="334"/>
      <c r="G162" s="312"/>
      <c r="H162" s="312"/>
      <c r="I162" s="312"/>
      <c r="J162" s="312"/>
      <c r="K162" s="309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2842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2770</v>
      </c>
      <c r="D166" s="327"/>
      <c r="E166" s="327"/>
      <c r="F166" s="327" t="s">
        <v>2771</v>
      </c>
      <c r="G166" s="364"/>
      <c r="H166" s="365" t="s">
        <v>54</v>
      </c>
      <c r="I166" s="365" t="s">
        <v>57</v>
      </c>
      <c r="J166" s="327" t="s">
        <v>2772</v>
      </c>
      <c r="K166" s="304"/>
    </row>
    <row r="167" s="1" customFormat="1" ht="17.25" customHeight="1">
      <c r="B167" s="305"/>
      <c r="C167" s="329" t="s">
        <v>2773</v>
      </c>
      <c r="D167" s="329"/>
      <c r="E167" s="329"/>
      <c r="F167" s="330" t="s">
        <v>2774</v>
      </c>
      <c r="G167" s="366"/>
      <c r="H167" s="367"/>
      <c r="I167" s="367"/>
      <c r="J167" s="329" t="s">
        <v>2775</v>
      </c>
      <c r="K167" s="307"/>
    </row>
    <row r="168" s="1" customFormat="1" ht="5.25" customHeight="1">
      <c r="B168" s="335"/>
      <c r="C168" s="332"/>
      <c r="D168" s="332"/>
      <c r="E168" s="332"/>
      <c r="F168" s="332"/>
      <c r="G168" s="333"/>
      <c r="H168" s="332"/>
      <c r="I168" s="332"/>
      <c r="J168" s="332"/>
      <c r="K168" s="356"/>
    </row>
    <row r="169" s="1" customFormat="1" ht="15" customHeight="1">
      <c r="B169" s="335"/>
      <c r="C169" s="312" t="s">
        <v>2779</v>
      </c>
      <c r="D169" s="312"/>
      <c r="E169" s="312"/>
      <c r="F169" s="334" t="s">
        <v>2776</v>
      </c>
      <c r="G169" s="312"/>
      <c r="H169" s="312" t="s">
        <v>2816</v>
      </c>
      <c r="I169" s="312" t="s">
        <v>2778</v>
      </c>
      <c r="J169" s="312">
        <v>120</v>
      </c>
      <c r="K169" s="356"/>
    </row>
    <row r="170" s="1" customFormat="1" ht="15" customHeight="1">
      <c r="B170" s="335"/>
      <c r="C170" s="312" t="s">
        <v>2825</v>
      </c>
      <c r="D170" s="312"/>
      <c r="E170" s="312"/>
      <c r="F170" s="334" t="s">
        <v>2776</v>
      </c>
      <c r="G170" s="312"/>
      <c r="H170" s="312" t="s">
        <v>2826</v>
      </c>
      <c r="I170" s="312" t="s">
        <v>2778</v>
      </c>
      <c r="J170" s="312" t="s">
        <v>2827</v>
      </c>
      <c r="K170" s="356"/>
    </row>
    <row r="171" s="1" customFormat="1" ht="15" customHeight="1">
      <c r="B171" s="335"/>
      <c r="C171" s="312" t="s">
        <v>2724</v>
      </c>
      <c r="D171" s="312"/>
      <c r="E171" s="312"/>
      <c r="F171" s="334" t="s">
        <v>2776</v>
      </c>
      <c r="G171" s="312"/>
      <c r="H171" s="312" t="s">
        <v>2843</v>
      </c>
      <c r="I171" s="312" t="s">
        <v>2778</v>
      </c>
      <c r="J171" s="312" t="s">
        <v>2827</v>
      </c>
      <c r="K171" s="356"/>
    </row>
    <row r="172" s="1" customFormat="1" ht="15" customHeight="1">
      <c r="B172" s="335"/>
      <c r="C172" s="312" t="s">
        <v>2781</v>
      </c>
      <c r="D172" s="312"/>
      <c r="E172" s="312"/>
      <c r="F172" s="334" t="s">
        <v>2782</v>
      </c>
      <c r="G172" s="312"/>
      <c r="H172" s="312" t="s">
        <v>2843</v>
      </c>
      <c r="I172" s="312" t="s">
        <v>2778</v>
      </c>
      <c r="J172" s="312">
        <v>50</v>
      </c>
      <c r="K172" s="356"/>
    </row>
    <row r="173" s="1" customFormat="1" ht="15" customHeight="1">
      <c r="B173" s="335"/>
      <c r="C173" s="312" t="s">
        <v>2784</v>
      </c>
      <c r="D173" s="312"/>
      <c r="E173" s="312"/>
      <c r="F173" s="334" t="s">
        <v>2776</v>
      </c>
      <c r="G173" s="312"/>
      <c r="H173" s="312" t="s">
        <v>2843</v>
      </c>
      <c r="I173" s="312" t="s">
        <v>2786</v>
      </c>
      <c r="J173" s="312"/>
      <c r="K173" s="356"/>
    </row>
    <row r="174" s="1" customFormat="1" ht="15" customHeight="1">
      <c r="B174" s="335"/>
      <c r="C174" s="312" t="s">
        <v>2795</v>
      </c>
      <c r="D174" s="312"/>
      <c r="E174" s="312"/>
      <c r="F174" s="334" t="s">
        <v>2782</v>
      </c>
      <c r="G174" s="312"/>
      <c r="H174" s="312" t="s">
        <v>2843</v>
      </c>
      <c r="I174" s="312" t="s">
        <v>2778</v>
      </c>
      <c r="J174" s="312">
        <v>50</v>
      </c>
      <c r="K174" s="356"/>
    </row>
    <row r="175" s="1" customFormat="1" ht="15" customHeight="1">
      <c r="B175" s="335"/>
      <c r="C175" s="312" t="s">
        <v>2803</v>
      </c>
      <c r="D175" s="312"/>
      <c r="E175" s="312"/>
      <c r="F175" s="334" t="s">
        <v>2782</v>
      </c>
      <c r="G175" s="312"/>
      <c r="H175" s="312" t="s">
        <v>2843</v>
      </c>
      <c r="I175" s="312" t="s">
        <v>2778</v>
      </c>
      <c r="J175" s="312">
        <v>50</v>
      </c>
      <c r="K175" s="356"/>
    </row>
    <row r="176" s="1" customFormat="1" ht="15" customHeight="1">
      <c r="B176" s="335"/>
      <c r="C176" s="312" t="s">
        <v>2801</v>
      </c>
      <c r="D176" s="312"/>
      <c r="E176" s="312"/>
      <c r="F176" s="334" t="s">
        <v>2782</v>
      </c>
      <c r="G176" s="312"/>
      <c r="H176" s="312" t="s">
        <v>2843</v>
      </c>
      <c r="I176" s="312" t="s">
        <v>2778</v>
      </c>
      <c r="J176" s="312">
        <v>50</v>
      </c>
      <c r="K176" s="356"/>
    </row>
    <row r="177" s="1" customFormat="1" ht="15" customHeight="1">
      <c r="B177" s="335"/>
      <c r="C177" s="312" t="s">
        <v>124</v>
      </c>
      <c r="D177" s="312"/>
      <c r="E177" s="312"/>
      <c r="F177" s="334" t="s">
        <v>2776</v>
      </c>
      <c r="G177" s="312"/>
      <c r="H177" s="312" t="s">
        <v>2844</v>
      </c>
      <c r="I177" s="312" t="s">
        <v>2845</v>
      </c>
      <c r="J177" s="312"/>
      <c r="K177" s="356"/>
    </row>
    <row r="178" s="1" customFormat="1" ht="15" customHeight="1">
      <c r="B178" s="335"/>
      <c r="C178" s="312" t="s">
        <v>57</v>
      </c>
      <c r="D178" s="312"/>
      <c r="E178" s="312"/>
      <c r="F178" s="334" t="s">
        <v>2776</v>
      </c>
      <c r="G178" s="312"/>
      <c r="H178" s="312" t="s">
        <v>2846</v>
      </c>
      <c r="I178" s="312" t="s">
        <v>2847</v>
      </c>
      <c r="J178" s="312">
        <v>1</v>
      </c>
      <c r="K178" s="356"/>
    </row>
    <row r="179" s="1" customFormat="1" ht="15" customHeight="1">
      <c r="B179" s="335"/>
      <c r="C179" s="312" t="s">
        <v>53</v>
      </c>
      <c r="D179" s="312"/>
      <c r="E179" s="312"/>
      <c r="F179" s="334" t="s">
        <v>2776</v>
      </c>
      <c r="G179" s="312"/>
      <c r="H179" s="312" t="s">
        <v>2848</v>
      </c>
      <c r="I179" s="312" t="s">
        <v>2778</v>
      </c>
      <c r="J179" s="312">
        <v>20</v>
      </c>
      <c r="K179" s="356"/>
    </row>
    <row r="180" s="1" customFormat="1" ht="15" customHeight="1">
      <c r="B180" s="335"/>
      <c r="C180" s="312" t="s">
        <v>54</v>
      </c>
      <c r="D180" s="312"/>
      <c r="E180" s="312"/>
      <c r="F180" s="334" t="s">
        <v>2776</v>
      </c>
      <c r="G180" s="312"/>
      <c r="H180" s="312" t="s">
        <v>2849</v>
      </c>
      <c r="I180" s="312" t="s">
        <v>2778</v>
      </c>
      <c r="J180" s="312">
        <v>255</v>
      </c>
      <c r="K180" s="356"/>
    </row>
    <row r="181" s="1" customFormat="1" ht="15" customHeight="1">
      <c r="B181" s="335"/>
      <c r="C181" s="312" t="s">
        <v>125</v>
      </c>
      <c r="D181" s="312"/>
      <c r="E181" s="312"/>
      <c r="F181" s="334" t="s">
        <v>2776</v>
      </c>
      <c r="G181" s="312"/>
      <c r="H181" s="312" t="s">
        <v>2740</v>
      </c>
      <c r="I181" s="312" t="s">
        <v>2778</v>
      </c>
      <c r="J181" s="312">
        <v>10</v>
      </c>
      <c r="K181" s="356"/>
    </row>
    <row r="182" s="1" customFormat="1" ht="15" customHeight="1">
      <c r="B182" s="335"/>
      <c r="C182" s="312" t="s">
        <v>126</v>
      </c>
      <c r="D182" s="312"/>
      <c r="E182" s="312"/>
      <c r="F182" s="334" t="s">
        <v>2776</v>
      </c>
      <c r="G182" s="312"/>
      <c r="H182" s="312" t="s">
        <v>2850</v>
      </c>
      <c r="I182" s="312" t="s">
        <v>2811</v>
      </c>
      <c r="J182" s="312"/>
      <c r="K182" s="356"/>
    </row>
    <row r="183" s="1" customFormat="1" ht="15" customHeight="1">
      <c r="B183" s="335"/>
      <c r="C183" s="312" t="s">
        <v>2851</v>
      </c>
      <c r="D183" s="312"/>
      <c r="E183" s="312"/>
      <c r="F183" s="334" t="s">
        <v>2776</v>
      </c>
      <c r="G183" s="312"/>
      <c r="H183" s="312" t="s">
        <v>2852</v>
      </c>
      <c r="I183" s="312" t="s">
        <v>2811</v>
      </c>
      <c r="J183" s="312"/>
      <c r="K183" s="356"/>
    </row>
    <row r="184" s="1" customFormat="1" ht="15" customHeight="1">
      <c r="B184" s="335"/>
      <c r="C184" s="312" t="s">
        <v>2840</v>
      </c>
      <c r="D184" s="312"/>
      <c r="E184" s="312"/>
      <c r="F184" s="334" t="s">
        <v>2776</v>
      </c>
      <c r="G184" s="312"/>
      <c r="H184" s="312" t="s">
        <v>2853</v>
      </c>
      <c r="I184" s="312" t="s">
        <v>2811</v>
      </c>
      <c r="J184" s="312"/>
      <c r="K184" s="356"/>
    </row>
    <row r="185" s="1" customFormat="1" ht="15" customHeight="1">
      <c r="B185" s="335"/>
      <c r="C185" s="312" t="s">
        <v>128</v>
      </c>
      <c r="D185" s="312"/>
      <c r="E185" s="312"/>
      <c r="F185" s="334" t="s">
        <v>2782</v>
      </c>
      <c r="G185" s="312"/>
      <c r="H185" s="312" t="s">
        <v>2854</v>
      </c>
      <c r="I185" s="312" t="s">
        <v>2778</v>
      </c>
      <c r="J185" s="312">
        <v>50</v>
      </c>
      <c r="K185" s="356"/>
    </row>
    <row r="186" s="1" customFormat="1" ht="15" customHeight="1">
      <c r="B186" s="335"/>
      <c r="C186" s="312" t="s">
        <v>2855</v>
      </c>
      <c r="D186" s="312"/>
      <c r="E186" s="312"/>
      <c r="F186" s="334" t="s">
        <v>2782</v>
      </c>
      <c r="G186" s="312"/>
      <c r="H186" s="312" t="s">
        <v>2856</v>
      </c>
      <c r="I186" s="312" t="s">
        <v>2857</v>
      </c>
      <c r="J186" s="312"/>
      <c r="K186" s="356"/>
    </row>
    <row r="187" s="1" customFormat="1" ht="15" customHeight="1">
      <c r="B187" s="335"/>
      <c r="C187" s="312" t="s">
        <v>2858</v>
      </c>
      <c r="D187" s="312"/>
      <c r="E187" s="312"/>
      <c r="F187" s="334" t="s">
        <v>2782</v>
      </c>
      <c r="G187" s="312"/>
      <c r="H187" s="312" t="s">
        <v>2859</v>
      </c>
      <c r="I187" s="312" t="s">
        <v>2857</v>
      </c>
      <c r="J187" s="312"/>
      <c r="K187" s="356"/>
    </row>
    <row r="188" s="1" customFormat="1" ht="15" customHeight="1">
      <c r="B188" s="335"/>
      <c r="C188" s="312" t="s">
        <v>2860</v>
      </c>
      <c r="D188" s="312"/>
      <c r="E188" s="312"/>
      <c r="F188" s="334" t="s">
        <v>2782</v>
      </c>
      <c r="G188" s="312"/>
      <c r="H188" s="312" t="s">
        <v>2861</v>
      </c>
      <c r="I188" s="312" t="s">
        <v>2857</v>
      </c>
      <c r="J188" s="312"/>
      <c r="K188" s="356"/>
    </row>
    <row r="189" s="1" customFormat="1" ht="15" customHeight="1">
      <c r="B189" s="335"/>
      <c r="C189" s="368" t="s">
        <v>2862</v>
      </c>
      <c r="D189" s="312"/>
      <c r="E189" s="312"/>
      <c r="F189" s="334" t="s">
        <v>2782</v>
      </c>
      <c r="G189" s="312"/>
      <c r="H189" s="312" t="s">
        <v>2863</v>
      </c>
      <c r="I189" s="312" t="s">
        <v>2864</v>
      </c>
      <c r="J189" s="369" t="s">
        <v>2865</v>
      </c>
      <c r="K189" s="356"/>
    </row>
    <row r="190" s="1" customFormat="1" ht="15" customHeight="1">
      <c r="B190" s="335"/>
      <c r="C190" s="319" t="s">
        <v>42</v>
      </c>
      <c r="D190" s="312"/>
      <c r="E190" s="312"/>
      <c r="F190" s="334" t="s">
        <v>2776</v>
      </c>
      <c r="G190" s="312"/>
      <c r="H190" s="309" t="s">
        <v>2866</v>
      </c>
      <c r="I190" s="312" t="s">
        <v>2867</v>
      </c>
      <c r="J190" s="312"/>
      <c r="K190" s="356"/>
    </row>
    <row r="191" s="1" customFormat="1" ht="15" customHeight="1">
      <c r="B191" s="335"/>
      <c r="C191" s="319" t="s">
        <v>2868</v>
      </c>
      <c r="D191" s="312"/>
      <c r="E191" s="312"/>
      <c r="F191" s="334" t="s">
        <v>2776</v>
      </c>
      <c r="G191" s="312"/>
      <c r="H191" s="312" t="s">
        <v>2869</v>
      </c>
      <c r="I191" s="312" t="s">
        <v>2811</v>
      </c>
      <c r="J191" s="312"/>
      <c r="K191" s="356"/>
    </row>
    <row r="192" s="1" customFormat="1" ht="15" customHeight="1">
      <c r="B192" s="335"/>
      <c r="C192" s="319" t="s">
        <v>2870</v>
      </c>
      <c r="D192" s="312"/>
      <c r="E192" s="312"/>
      <c r="F192" s="334" t="s">
        <v>2776</v>
      </c>
      <c r="G192" s="312"/>
      <c r="H192" s="312" t="s">
        <v>2871</v>
      </c>
      <c r="I192" s="312" t="s">
        <v>2811</v>
      </c>
      <c r="J192" s="312"/>
      <c r="K192" s="356"/>
    </row>
    <row r="193" s="1" customFormat="1" ht="15" customHeight="1">
      <c r="B193" s="335"/>
      <c r="C193" s="319" t="s">
        <v>2872</v>
      </c>
      <c r="D193" s="312"/>
      <c r="E193" s="312"/>
      <c r="F193" s="334" t="s">
        <v>2782</v>
      </c>
      <c r="G193" s="312"/>
      <c r="H193" s="312" t="s">
        <v>2873</v>
      </c>
      <c r="I193" s="312" t="s">
        <v>2811</v>
      </c>
      <c r="J193" s="312"/>
      <c r="K193" s="356"/>
    </row>
    <row r="194" s="1" customFormat="1" ht="15" customHeight="1">
      <c r="B194" s="362"/>
      <c r="C194" s="370"/>
      <c r="D194" s="344"/>
      <c r="E194" s="344"/>
      <c r="F194" s="344"/>
      <c r="G194" s="344"/>
      <c r="H194" s="344"/>
      <c r="I194" s="344"/>
      <c r="J194" s="344"/>
      <c r="K194" s="363"/>
    </row>
    <row r="195" s="1" customFormat="1" ht="18.75" customHeight="1">
      <c r="B195" s="309"/>
      <c r="C195" s="312"/>
      <c r="D195" s="312"/>
      <c r="E195" s="312"/>
      <c r="F195" s="334"/>
      <c r="G195" s="312"/>
      <c r="H195" s="312"/>
      <c r="I195" s="312"/>
      <c r="J195" s="312"/>
      <c r="K195" s="309"/>
    </row>
    <row r="196" s="1" customFormat="1" ht="18.75" customHeight="1">
      <c r="B196" s="309"/>
      <c r="C196" s="312"/>
      <c r="D196" s="312"/>
      <c r="E196" s="312"/>
      <c r="F196" s="334"/>
      <c r="G196" s="312"/>
      <c r="H196" s="312"/>
      <c r="I196" s="312"/>
      <c r="J196" s="312"/>
      <c r="K196" s="309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2874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1" t="s">
        <v>2875</v>
      </c>
      <c r="D200" s="371"/>
      <c r="E200" s="371"/>
      <c r="F200" s="371" t="s">
        <v>2876</v>
      </c>
      <c r="G200" s="372"/>
      <c r="H200" s="371" t="s">
        <v>2877</v>
      </c>
      <c r="I200" s="371"/>
      <c r="J200" s="371"/>
      <c r="K200" s="304"/>
    </row>
    <row r="201" s="1" customFormat="1" ht="5.25" customHeight="1">
      <c r="B201" s="335"/>
      <c r="C201" s="332"/>
      <c r="D201" s="332"/>
      <c r="E201" s="332"/>
      <c r="F201" s="332"/>
      <c r="G201" s="312"/>
      <c r="H201" s="332"/>
      <c r="I201" s="332"/>
      <c r="J201" s="332"/>
      <c r="K201" s="356"/>
    </row>
    <row r="202" s="1" customFormat="1" ht="15" customHeight="1">
      <c r="B202" s="335"/>
      <c r="C202" s="312" t="s">
        <v>2867</v>
      </c>
      <c r="D202" s="312"/>
      <c r="E202" s="312"/>
      <c r="F202" s="334" t="s">
        <v>43</v>
      </c>
      <c r="G202" s="312"/>
      <c r="H202" s="312" t="s">
        <v>2878</v>
      </c>
      <c r="I202" s="312"/>
      <c r="J202" s="312"/>
      <c r="K202" s="356"/>
    </row>
    <row r="203" s="1" customFormat="1" ht="15" customHeight="1">
      <c r="B203" s="335"/>
      <c r="C203" s="341"/>
      <c r="D203" s="312"/>
      <c r="E203" s="312"/>
      <c r="F203" s="334" t="s">
        <v>44</v>
      </c>
      <c r="G203" s="312"/>
      <c r="H203" s="312" t="s">
        <v>2879</v>
      </c>
      <c r="I203" s="312"/>
      <c r="J203" s="312"/>
      <c r="K203" s="356"/>
    </row>
    <row r="204" s="1" customFormat="1" ht="15" customHeight="1">
      <c r="B204" s="335"/>
      <c r="C204" s="341"/>
      <c r="D204" s="312"/>
      <c r="E204" s="312"/>
      <c r="F204" s="334" t="s">
        <v>47</v>
      </c>
      <c r="G204" s="312"/>
      <c r="H204" s="312" t="s">
        <v>2880</v>
      </c>
      <c r="I204" s="312"/>
      <c r="J204" s="312"/>
      <c r="K204" s="356"/>
    </row>
    <row r="205" s="1" customFormat="1" ht="15" customHeight="1">
      <c r="B205" s="335"/>
      <c r="C205" s="312"/>
      <c r="D205" s="312"/>
      <c r="E205" s="312"/>
      <c r="F205" s="334" t="s">
        <v>45</v>
      </c>
      <c r="G205" s="312"/>
      <c r="H205" s="312" t="s">
        <v>2881</v>
      </c>
      <c r="I205" s="312"/>
      <c r="J205" s="312"/>
      <c r="K205" s="356"/>
    </row>
    <row r="206" s="1" customFormat="1" ht="15" customHeight="1">
      <c r="B206" s="335"/>
      <c r="C206" s="312"/>
      <c r="D206" s="312"/>
      <c r="E206" s="312"/>
      <c r="F206" s="334" t="s">
        <v>46</v>
      </c>
      <c r="G206" s="312"/>
      <c r="H206" s="312" t="s">
        <v>2882</v>
      </c>
      <c r="I206" s="312"/>
      <c r="J206" s="312"/>
      <c r="K206" s="356"/>
    </row>
    <row r="207" s="1" customFormat="1" ht="15" customHeight="1">
      <c r="B207" s="335"/>
      <c r="C207" s="312"/>
      <c r="D207" s="312"/>
      <c r="E207" s="312"/>
      <c r="F207" s="334"/>
      <c r="G207" s="312"/>
      <c r="H207" s="312"/>
      <c r="I207" s="312"/>
      <c r="J207" s="312"/>
      <c r="K207" s="356"/>
    </row>
    <row r="208" s="1" customFormat="1" ht="15" customHeight="1">
      <c r="B208" s="335"/>
      <c r="C208" s="312" t="s">
        <v>2823</v>
      </c>
      <c r="D208" s="312"/>
      <c r="E208" s="312"/>
      <c r="F208" s="334" t="s">
        <v>79</v>
      </c>
      <c r="G208" s="312"/>
      <c r="H208" s="312" t="s">
        <v>2883</v>
      </c>
      <c r="I208" s="312"/>
      <c r="J208" s="312"/>
      <c r="K208" s="356"/>
    </row>
    <row r="209" s="1" customFormat="1" ht="15" customHeight="1">
      <c r="B209" s="335"/>
      <c r="C209" s="341"/>
      <c r="D209" s="312"/>
      <c r="E209" s="312"/>
      <c r="F209" s="334" t="s">
        <v>2719</v>
      </c>
      <c r="G209" s="312"/>
      <c r="H209" s="312" t="s">
        <v>2720</v>
      </c>
      <c r="I209" s="312"/>
      <c r="J209" s="312"/>
      <c r="K209" s="356"/>
    </row>
    <row r="210" s="1" customFormat="1" ht="15" customHeight="1">
      <c r="B210" s="335"/>
      <c r="C210" s="312"/>
      <c r="D210" s="312"/>
      <c r="E210" s="312"/>
      <c r="F210" s="334" t="s">
        <v>2717</v>
      </c>
      <c r="G210" s="312"/>
      <c r="H210" s="312" t="s">
        <v>2884</v>
      </c>
      <c r="I210" s="312"/>
      <c r="J210" s="312"/>
      <c r="K210" s="356"/>
    </row>
    <row r="211" s="1" customFormat="1" ht="15" customHeight="1">
      <c r="B211" s="373"/>
      <c r="C211" s="341"/>
      <c r="D211" s="341"/>
      <c r="E211" s="341"/>
      <c r="F211" s="334" t="s">
        <v>103</v>
      </c>
      <c r="G211" s="319"/>
      <c r="H211" s="360" t="s">
        <v>2721</v>
      </c>
      <c r="I211" s="360"/>
      <c r="J211" s="360"/>
      <c r="K211" s="374"/>
    </row>
    <row r="212" s="1" customFormat="1" ht="15" customHeight="1">
      <c r="B212" s="373"/>
      <c r="C212" s="341"/>
      <c r="D212" s="341"/>
      <c r="E212" s="341"/>
      <c r="F212" s="334" t="s">
        <v>2722</v>
      </c>
      <c r="G212" s="319"/>
      <c r="H212" s="360" t="s">
        <v>1842</v>
      </c>
      <c r="I212" s="360"/>
      <c r="J212" s="360"/>
      <c r="K212" s="374"/>
    </row>
    <row r="213" s="1" customFormat="1" ht="15" customHeight="1">
      <c r="B213" s="373"/>
      <c r="C213" s="341"/>
      <c r="D213" s="341"/>
      <c r="E213" s="341"/>
      <c r="F213" s="375"/>
      <c r="G213" s="319"/>
      <c r="H213" s="376"/>
      <c r="I213" s="376"/>
      <c r="J213" s="376"/>
      <c r="K213" s="374"/>
    </row>
    <row r="214" s="1" customFormat="1" ht="15" customHeight="1">
      <c r="B214" s="373"/>
      <c r="C214" s="312" t="s">
        <v>2847</v>
      </c>
      <c r="D214" s="341"/>
      <c r="E214" s="341"/>
      <c r="F214" s="334">
        <v>1</v>
      </c>
      <c r="G214" s="319"/>
      <c r="H214" s="360" t="s">
        <v>2885</v>
      </c>
      <c r="I214" s="360"/>
      <c r="J214" s="360"/>
      <c r="K214" s="374"/>
    </row>
    <row r="215" s="1" customFormat="1" ht="15" customHeight="1">
      <c r="B215" s="373"/>
      <c r="C215" s="341"/>
      <c r="D215" s="341"/>
      <c r="E215" s="341"/>
      <c r="F215" s="334">
        <v>2</v>
      </c>
      <c r="G215" s="319"/>
      <c r="H215" s="360" t="s">
        <v>2886</v>
      </c>
      <c r="I215" s="360"/>
      <c r="J215" s="360"/>
      <c r="K215" s="374"/>
    </row>
    <row r="216" s="1" customFormat="1" ht="15" customHeight="1">
      <c r="B216" s="373"/>
      <c r="C216" s="341"/>
      <c r="D216" s="341"/>
      <c r="E216" s="341"/>
      <c r="F216" s="334">
        <v>3</v>
      </c>
      <c r="G216" s="319"/>
      <c r="H216" s="360" t="s">
        <v>2887</v>
      </c>
      <c r="I216" s="360"/>
      <c r="J216" s="360"/>
      <c r="K216" s="374"/>
    </row>
    <row r="217" s="1" customFormat="1" ht="15" customHeight="1">
      <c r="B217" s="373"/>
      <c r="C217" s="341"/>
      <c r="D217" s="341"/>
      <c r="E217" s="341"/>
      <c r="F217" s="334">
        <v>4</v>
      </c>
      <c r="G217" s="319"/>
      <c r="H217" s="360" t="s">
        <v>2888</v>
      </c>
      <c r="I217" s="360"/>
      <c r="J217" s="360"/>
      <c r="K217" s="374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107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32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5.5" customHeight="1">
      <c r="A27" s="144"/>
      <c r="B27" s="145"/>
      <c r="C27" s="144"/>
      <c r="D27" s="144"/>
      <c r="E27" s="146" t="s">
        <v>108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ROUND(J89,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ROUND((SUM(BE89:BE414)),  2)</f>
        <v>0</v>
      </c>
      <c r="G33" s="40"/>
      <c r="H33" s="40"/>
      <c r="I33" s="157">
        <v>0.20999999999999999</v>
      </c>
      <c r="J33" s="156">
        <f>ROUND(((SUM(BE89:BE414))*I33),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ROUND((SUM(BF89:BF414)),  2)</f>
        <v>0</v>
      </c>
      <c r="G34" s="40"/>
      <c r="H34" s="40"/>
      <c r="I34" s="157">
        <v>0.14999999999999999</v>
      </c>
      <c r="J34" s="156">
        <f>ROUND(((SUM(BF89:BF414))*I34),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ROUND((SUM(BG89:BG414)),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ROUND((SUM(BH89:BH414)),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ROUND((SUM(BI89:BI414)),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121 - Silnice II/112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Atelier PROMIKA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J89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113</v>
      </c>
      <c r="E60" s="181"/>
      <c r="F60" s="181"/>
      <c r="G60" s="181"/>
      <c r="H60" s="181"/>
      <c r="I60" s="182"/>
      <c r="J60" s="183">
        <f>J90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114</v>
      </c>
      <c r="E61" s="188"/>
      <c r="F61" s="188"/>
      <c r="G61" s="188"/>
      <c r="H61" s="188"/>
      <c r="I61" s="189"/>
      <c r="J61" s="190">
        <f>J91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115</v>
      </c>
      <c r="E62" s="188"/>
      <c r="F62" s="188"/>
      <c r="G62" s="188"/>
      <c r="H62" s="188"/>
      <c r="I62" s="189"/>
      <c r="J62" s="190">
        <f>J259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116</v>
      </c>
      <c r="E63" s="188"/>
      <c r="F63" s="188"/>
      <c r="G63" s="188"/>
      <c r="H63" s="188"/>
      <c r="I63" s="189"/>
      <c r="J63" s="190">
        <f>J269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117</v>
      </c>
      <c r="E64" s="188"/>
      <c r="F64" s="188"/>
      <c r="G64" s="188"/>
      <c r="H64" s="188"/>
      <c r="I64" s="189"/>
      <c r="J64" s="190">
        <f>J273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118</v>
      </c>
      <c r="E65" s="188"/>
      <c r="F65" s="188"/>
      <c r="G65" s="188"/>
      <c r="H65" s="188"/>
      <c r="I65" s="189"/>
      <c r="J65" s="190">
        <f>J280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119</v>
      </c>
      <c r="E66" s="188"/>
      <c r="F66" s="188"/>
      <c r="G66" s="188"/>
      <c r="H66" s="188"/>
      <c r="I66" s="189"/>
      <c r="J66" s="190">
        <f>J351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120</v>
      </c>
      <c r="E67" s="188"/>
      <c r="F67" s="188"/>
      <c r="G67" s="188"/>
      <c r="H67" s="188"/>
      <c r="I67" s="189"/>
      <c r="J67" s="190">
        <f>J355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121</v>
      </c>
      <c r="E68" s="188"/>
      <c r="F68" s="188"/>
      <c r="G68" s="188"/>
      <c r="H68" s="188"/>
      <c r="I68" s="189"/>
      <c r="J68" s="190">
        <f>J397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122</v>
      </c>
      <c r="E69" s="188"/>
      <c r="F69" s="188"/>
      <c r="G69" s="188"/>
      <c r="H69" s="188"/>
      <c r="I69" s="189"/>
      <c r="J69" s="190">
        <f>J410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168"/>
      <c r="J71" s="62"/>
      <c r="K71" s="6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171"/>
      <c r="J75" s="64"/>
      <c r="K75" s="64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123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II/112 Struhařov, rekonstrukce silnice – provozní staničení km 6,70 – 9,48</v>
      </c>
      <c r="F79" s="34"/>
      <c r="G79" s="34"/>
      <c r="H79" s="34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106</v>
      </c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121 - Silnice II/112</v>
      </c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Struhařov</v>
      </c>
      <c r="G83" s="42"/>
      <c r="H83" s="42"/>
      <c r="I83" s="142" t="s">
        <v>23</v>
      </c>
      <c r="J83" s="74" t="str">
        <f>IF(J12="","",J12)</f>
        <v>19. 3. 2018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7.9" customHeight="1">
      <c r="A85" s="40"/>
      <c r="B85" s="41"/>
      <c r="C85" s="34" t="s">
        <v>25</v>
      </c>
      <c r="D85" s="42"/>
      <c r="E85" s="42"/>
      <c r="F85" s="29" t="str">
        <f>E15</f>
        <v>Krajská správa a údržba silnic Středočeského kraje</v>
      </c>
      <c r="G85" s="42"/>
      <c r="H85" s="42"/>
      <c r="I85" s="142" t="s">
        <v>31</v>
      </c>
      <c r="J85" s="38" t="str">
        <f>E21</f>
        <v>Atelier PROMIKA s.r.o.</v>
      </c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142" t="s">
        <v>34</v>
      </c>
      <c r="J86" s="38" t="str">
        <f>E24</f>
        <v xml:space="preserve"> </v>
      </c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92"/>
      <c r="B88" s="193"/>
      <c r="C88" s="194" t="s">
        <v>124</v>
      </c>
      <c r="D88" s="195" t="s">
        <v>57</v>
      </c>
      <c r="E88" s="195" t="s">
        <v>53</v>
      </c>
      <c r="F88" s="195" t="s">
        <v>54</v>
      </c>
      <c r="G88" s="195" t="s">
        <v>125</v>
      </c>
      <c r="H88" s="195" t="s">
        <v>126</v>
      </c>
      <c r="I88" s="196" t="s">
        <v>127</v>
      </c>
      <c r="J88" s="195" t="s">
        <v>111</v>
      </c>
      <c r="K88" s="197" t="s">
        <v>128</v>
      </c>
      <c r="L88" s="198"/>
      <c r="M88" s="94" t="s">
        <v>19</v>
      </c>
      <c r="N88" s="95" t="s">
        <v>42</v>
      </c>
      <c r="O88" s="95" t="s">
        <v>129</v>
      </c>
      <c r="P88" s="95" t="s">
        <v>130</v>
      </c>
      <c r="Q88" s="95" t="s">
        <v>131</v>
      </c>
      <c r="R88" s="95" t="s">
        <v>132</v>
      </c>
      <c r="S88" s="95" t="s">
        <v>133</v>
      </c>
      <c r="T88" s="96" t="s">
        <v>134</v>
      </c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</row>
    <row r="89" s="2" customFormat="1" ht="22.8" customHeight="1">
      <c r="A89" s="40"/>
      <c r="B89" s="41"/>
      <c r="C89" s="101" t="s">
        <v>135</v>
      </c>
      <c r="D89" s="42"/>
      <c r="E89" s="42"/>
      <c r="F89" s="42"/>
      <c r="G89" s="42"/>
      <c r="H89" s="42"/>
      <c r="I89" s="138"/>
      <c r="J89" s="199">
        <f>BK89</f>
        <v>0</v>
      </c>
      <c r="K89" s="42"/>
      <c r="L89" s="46"/>
      <c r="M89" s="97"/>
      <c r="N89" s="200"/>
      <c r="O89" s="98"/>
      <c r="P89" s="201">
        <f>P90</f>
        <v>0</v>
      </c>
      <c r="Q89" s="98"/>
      <c r="R89" s="201">
        <f>R90</f>
        <v>2765.23386914</v>
      </c>
      <c r="S89" s="98"/>
      <c r="T89" s="202">
        <f>T90</f>
        <v>7221.0889999999999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112</v>
      </c>
      <c r="BK89" s="203">
        <f>BK90</f>
        <v>0</v>
      </c>
    </row>
    <row r="90" s="12" customFormat="1" ht="25.92" customHeight="1">
      <c r="A90" s="12"/>
      <c r="B90" s="204"/>
      <c r="C90" s="205"/>
      <c r="D90" s="206" t="s">
        <v>71</v>
      </c>
      <c r="E90" s="207" t="s">
        <v>136</v>
      </c>
      <c r="F90" s="207" t="s">
        <v>137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P91+P259+P269+P273+P280+P351+P355+P397+P410</f>
        <v>0</v>
      </c>
      <c r="Q90" s="212"/>
      <c r="R90" s="213">
        <f>R91+R259+R269+R273+R280+R351+R355+R397+R410</f>
        <v>2765.23386914</v>
      </c>
      <c r="S90" s="212"/>
      <c r="T90" s="214">
        <f>T91+T259+T269+T273+T280+T351+T355+T397+T410</f>
        <v>7221.0889999999999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5" t="s">
        <v>80</v>
      </c>
      <c r="AT90" s="216" t="s">
        <v>71</v>
      </c>
      <c r="AU90" s="216" t="s">
        <v>72</v>
      </c>
      <c r="AY90" s="215" t="s">
        <v>138</v>
      </c>
      <c r="BK90" s="217">
        <f>BK91+BK259+BK269+BK273+BK280+BK351+BK355+BK397+BK410</f>
        <v>0</v>
      </c>
    </row>
    <row r="91" s="12" customFormat="1" ht="22.8" customHeight="1">
      <c r="A91" s="12"/>
      <c r="B91" s="204"/>
      <c r="C91" s="205"/>
      <c r="D91" s="206" t="s">
        <v>71</v>
      </c>
      <c r="E91" s="218" t="s">
        <v>80</v>
      </c>
      <c r="F91" s="218" t="s">
        <v>139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SUM(P92:P258)</f>
        <v>0</v>
      </c>
      <c r="Q91" s="212"/>
      <c r="R91" s="213">
        <f>SUM(R92:R258)</f>
        <v>120.79646704000001</v>
      </c>
      <c r="S91" s="212"/>
      <c r="T91" s="214">
        <f>SUM(T92:T258)</f>
        <v>6049.3999999999996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5" t="s">
        <v>80</v>
      </c>
      <c r="AT91" s="216" t="s">
        <v>71</v>
      </c>
      <c r="AU91" s="216" t="s">
        <v>80</v>
      </c>
      <c r="AY91" s="215" t="s">
        <v>138</v>
      </c>
      <c r="BK91" s="217">
        <f>SUM(BK92:BK258)</f>
        <v>0</v>
      </c>
    </row>
    <row r="92" s="2" customFormat="1" ht="24" customHeight="1">
      <c r="A92" s="40"/>
      <c r="B92" s="41"/>
      <c r="C92" s="220" t="s">
        <v>80</v>
      </c>
      <c r="D92" s="220" t="s">
        <v>140</v>
      </c>
      <c r="E92" s="221" t="s">
        <v>141</v>
      </c>
      <c r="F92" s="222" t="s">
        <v>142</v>
      </c>
      <c r="G92" s="223" t="s">
        <v>143</v>
      </c>
      <c r="H92" s="224">
        <v>500</v>
      </c>
      <c r="I92" s="225"/>
      <c r="J92" s="226">
        <f>ROUND(I92*H92,2)</f>
        <v>0</v>
      </c>
      <c r="K92" s="222" t="s">
        <v>144</v>
      </c>
      <c r="L92" s="46"/>
      <c r="M92" s="227" t="s">
        <v>19</v>
      </c>
      <c r="N92" s="228" t="s">
        <v>43</v>
      </c>
      <c r="O92" s="8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145</v>
      </c>
      <c r="AT92" s="231" t="s">
        <v>140</v>
      </c>
      <c r="AU92" s="231" t="s">
        <v>82</v>
      </c>
      <c r="AY92" s="19" t="s">
        <v>138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9" t="s">
        <v>80</v>
      </c>
      <c r="BK92" s="232">
        <f>ROUND(I92*H92,2)</f>
        <v>0</v>
      </c>
      <c r="BL92" s="19" t="s">
        <v>145</v>
      </c>
      <c r="BM92" s="231" t="s">
        <v>146</v>
      </c>
    </row>
    <row r="93" s="2" customFormat="1">
      <c r="A93" s="40"/>
      <c r="B93" s="41"/>
      <c r="C93" s="42"/>
      <c r="D93" s="233" t="s">
        <v>147</v>
      </c>
      <c r="E93" s="42"/>
      <c r="F93" s="234" t="s">
        <v>148</v>
      </c>
      <c r="G93" s="42"/>
      <c r="H93" s="42"/>
      <c r="I93" s="138"/>
      <c r="J93" s="42"/>
      <c r="K93" s="42"/>
      <c r="L93" s="46"/>
      <c r="M93" s="235"/>
      <c r="N93" s="23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147</v>
      </c>
      <c r="AU93" s="19" t="s">
        <v>82</v>
      </c>
    </row>
    <row r="94" s="13" customFormat="1">
      <c r="A94" s="13"/>
      <c r="B94" s="237"/>
      <c r="C94" s="238"/>
      <c r="D94" s="233" t="s">
        <v>149</v>
      </c>
      <c r="E94" s="239" t="s">
        <v>19</v>
      </c>
      <c r="F94" s="240" t="s">
        <v>150</v>
      </c>
      <c r="G94" s="238"/>
      <c r="H94" s="241">
        <v>500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149</v>
      </c>
      <c r="AU94" s="247" t="s">
        <v>82</v>
      </c>
      <c r="AV94" s="13" t="s">
        <v>82</v>
      </c>
      <c r="AW94" s="13" t="s">
        <v>33</v>
      </c>
      <c r="AX94" s="13" t="s">
        <v>72</v>
      </c>
      <c r="AY94" s="247" t="s">
        <v>138</v>
      </c>
    </row>
    <row r="95" s="2" customFormat="1" ht="16.5" customHeight="1">
      <c r="A95" s="40"/>
      <c r="B95" s="41"/>
      <c r="C95" s="220" t="s">
        <v>82</v>
      </c>
      <c r="D95" s="220" t="s">
        <v>140</v>
      </c>
      <c r="E95" s="221" t="s">
        <v>151</v>
      </c>
      <c r="F95" s="222" t="s">
        <v>152</v>
      </c>
      <c r="G95" s="223" t="s">
        <v>143</v>
      </c>
      <c r="H95" s="224">
        <v>500</v>
      </c>
      <c r="I95" s="225"/>
      <c r="J95" s="226">
        <f>ROUND(I95*H95,2)</f>
        <v>0</v>
      </c>
      <c r="K95" s="222" t="s">
        <v>144</v>
      </c>
      <c r="L95" s="46"/>
      <c r="M95" s="227" t="s">
        <v>19</v>
      </c>
      <c r="N95" s="228" t="s">
        <v>43</v>
      </c>
      <c r="O95" s="86"/>
      <c r="P95" s="229">
        <f>O95*H95</f>
        <v>0</v>
      </c>
      <c r="Q95" s="229">
        <v>0.00018000000000000001</v>
      </c>
      <c r="R95" s="229">
        <f>Q95*H95</f>
        <v>0.090000000000000011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145</v>
      </c>
      <c r="AT95" s="231" t="s">
        <v>140</v>
      </c>
      <c r="AU95" s="231" t="s">
        <v>82</v>
      </c>
      <c r="AY95" s="19" t="s">
        <v>138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9" t="s">
        <v>80</v>
      </c>
      <c r="BK95" s="232">
        <f>ROUND(I95*H95,2)</f>
        <v>0</v>
      </c>
      <c r="BL95" s="19" t="s">
        <v>145</v>
      </c>
      <c r="BM95" s="231" t="s">
        <v>153</v>
      </c>
    </row>
    <row r="96" s="2" customFormat="1">
      <c r="A96" s="40"/>
      <c r="B96" s="41"/>
      <c r="C96" s="42"/>
      <c r="D96" s="233" t="s">
        <v>147</v>
      </c>
      <c r="E96" s="42"/>
      <c r="F96" s="234" t="s">
        <v>154</v>
      </c>
      <c r="G96" s="42"/>
      <c r="H96" s="42"/>
      <c r="I96" s="138"/>
      <c r="J96" s="42"/>
      <c r="K96" s="42"/>
      <c r="L96" s="46"/>
      <c r="M96" s="235"/>
      <c r="N96" s="23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82</v>
      </c>
    </row>
    <row r="97" s="13" customFormat="1">
      <c r="A97" s="13"/>
      <c r="B97" s="237"/>
      <c r="C97" s="238"/>
      <c r="D97" s="233" t="s">
        <v>149</v>
      </c>
      <c r="E97" s="239" t="s">
        <v>19</v>
      </c>
      <c r="F97" s="240" t="s">
        <v>150</v>
      </c>
      <c r="G97" s="238"/>
      <c r="H97" s="241">
        <v>500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149</v>
      </c>
      <c r="AU97" s="247" t="s">
        <v>82</v>
      </c>
      <c r="AV97" s="13" t="s">
        <v>82</v>
      </c>
      <c r="AW97" s="13" t="s">
        <v>33</v>
      </c>
      <c r="AX97" s="13" t="s">
        <v>72</v>
      </c>
      <c r="AY97" s="247" t="s">
        <v>138</v>
      </c>
    </row>
    <row r="98" s="2" customFormat="1" ht="24" customHeight="1">
      <c r="A98" s="40"/>
      <c r="B98" s="41"/>
      <c r="C98" s="220" t="s">
        <v>155</v>
      </c>
      <c r="D98" s="220" t="s">
        <v>140</v>
      </c>
      <c r="E98" s="221" t="s">
        <v>156</v>
      </c>
      <c r="F98" s="222" t="s">
        <v>157</v>
      </c>
      <c r="G98" s="223" t="s">
        <v>143</v>
      </c>
      <c r="H98" s="224">
        <v>20860</v>
      </c>
      <c r="I98" s="225"/>
      <c r="J98" s="226">
        <f>ROUND(I98*H98,2)</f>
        <v>0</v>
      </c>
      <c r="K98" s="222" t="s">
        <v>144</v>
      </c>
      <c r="L98" s="46"/>
      <c r="M98" s="227" t="s">
        <v>19</v>
      </c>
      <c r="N98" s="228" t="s">
        <v>43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0.28999999999999998</v>
      </c>
      <c r="T98" s="230">
        <f>S98*H98</f>
        <v>6049.3999999999996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145</v>
      </c>
      <c r="AT98" s="231" t="s">
        <v>140</v>
      </c>
      <c r="AU98" s="231" t="s">
        <v>82</v>
      </c>
      <c r="AY98" s="19" t="s">
        <v>138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80</v>
      </c>
      <c r="BK98" s="232">
        <f>ROUND(I98*H98,2)</f>
        <v>0</v>
      </c>
      <c r="BL98" s="19" t="s">
        <v>145</v>
      </c>
      <c r="BM98" s="231" t="s">
        <v>158</v>
      </c>
    </row>
    <row r="99" s="2" customFormat="1">
      <c r="A99" s="40"/>
      <c r="B99" s="41"/>
      <c r="C99" s="42"/>
      <c r="D99" s="233" t="s">
        <v>147</v>
      </c>
      <c r="E99" s="42"/>
      <c r="F99" s="234" t="s">
        <v>159</v>
      </c>
      <c r="G99" s="42"/>
      <c r="H99" s="42"/>
      <c r="I99" s="138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82</v>
      </c>
    </row>
    <row r="100" s="13" customFormat="1">
      <c r="A100" s="13"/>
      <c r="B100" s="237"/>
      <c r="C100" s="238"/>
      <c r="D100" s="233" t="s">
        <v>149</v>
      </c>
      <c r="E100" s="239" t="s">
        <v>19</v>
      </c>
      <c r="F100" s="240" t="s">
        <v>160</v>
      </c>
      <c r="G100" s="238"/>
      <c r="H100" s="241">
        <v>20860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149</v>
      </c>
      <c r="AU100" s="247" t="s">
        <v>82</v>
      </c>
      <c r="AV100" s="13" t="s">
        <v>82</v>
      </c>
      <c r="AW100" s="13" t="s">
        <v>33</v>
      </c>
      <c r="AX100" s="13" t="s">
        <v>72</v>
      </c>
      <c r="AY100" s="247" t="s">
        <v>138</v>
      </c>
    </row>
    <row r="101" s="2" customFormat="1" ht="24" customHeight="1">
      <c r="A101" s="40"/>
      <c r="B101" s="41"/>
      <c r="C101" s="220" t="s">
        <v>145</v>
      </c>
      <c r="D101" s="220" t="s">
        <v>140</v>
      </c>
      <c r="E101" s="221" t="s">
        <v>161</v>
      </c>
      <c r="F101" s="222" t="s">
        <v>162</v>
      </c>
      <c r="G101" s="223" t="s">
        <v>143</v>
      </c>
      <c r="H101" s="224">
        <v>350</v>
      </c>
      <c r="I101" s="225"/>
      <c r="J101" s="226">
        <f>ROUND(I101*H101,2)</f>
        <v>0</v>
      </c>
      <c r="K101" s="222" t="s">
        <v>144</v>
      </c>
      <c r="L101" s="46"/>
      <c r="M101" s="227" t="s">
        <v>19</v>
      </c>
      <c r="N101" s="228" t="s">
        <v>43</v>
      </c>
      <c r="O101" s="86"/>
      <c r="P101" s="229">
        <f>O101*H101</f>
        <v>0</v>
      </c>
      <c r="Q101" s="229">
        <v>0.00012999999999999999</v>
      </c>
      <c r="R101" s="229">
        <f>Q101*H101</f>
        <v>0.045499999999999999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145</v>
      </c>
      <c r="AT101" s="231" t="s">
        <v>140</v>
      </c>
      <c r="AU101" s="231" t="s">
        <v>82</v>
      </c>
      <c r="AY101" s="19" t="s">
        <v>138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9" t="s">
        <v>80</v>
      </c>
      <c r="BK101" s="232">
        <f>ROUND(I101*H101,2)</f>
        <v>0</v>
      </c>
      <c r="BL101" s="19" t="s">
        <v>145</v>
      </c>
      <c r="BM101" s="231" t="s">
        <v>163</v>
      </c>
    </row>
    <row r="102" s="2" customFormat="1">
      <c r="A102" s="40"/>
      <c r="B102" s="41"/>
      <c r="C102" s="42"/>
      <c r="D102" s="233" t="s">
        <v>147</v>
      </c>
      <c r="E102" s="42"/>
      <c r="F102" s="234" t="s">
        <v>164</v>
      </c>
      <c r="G102" s="42"/>
      <c r="H102" s="42"/>
      <c r="I102" s="138"/>
      <c r="J102" s="42"/>
      <c r="K102" s="42"/>
      <c r="L102" s="46"/>
      <c r="M102" s="235"/>
      <c r="N102" s="23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82</v>
      </c>
    </row>
    <row r="103" s="2" customFormat="1">
      <c r="A103" s="40"/>
      <c r="B103" s="41"/>
      <c r="C103" s="42"/>
      <c r="D103" s="233" t="s">
        <v>165</v>
      </c>
      <c r="E103" s="42"/>
      <c r="F103" s="248" t="s">
        <v>166</v>
      </c>
      <c r="G103" s="42"/>
      <c r="H103" s="42"/>
      <c r="I103" s="138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165</v>
      </c>
      <c r="AU103" s="19" t="s">
        <v>82</v>
      </c>
    </row>
    <row r="104" s="13" customFormat="1">
      <c r="A104" s="13"/>
      <c r="B104" s="237"/>
      <c r="C104" s="238"/>
      <c r="D104" s="233" t="s">
        <v>149</v>
      </c>
      <c r="E104" s="239" t="s">
        <v>19</v>
      </c>
      <c r="F104" s="240" t="s">
        <v>167</v>
      </c>
      <c r="G104" s="238"/>
      <c r="H104" s="241">
        <v>350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149</v>
      </c>
      <c r="AU104" s="247" t="s">
        <v>82</v>
      </c>
      <c r="AV104" s="13" t="s">
        <v>82</v>
      </c>
      <c r="AW104" s="13" t="s">
        <v>33</v>
      </c>
      <c r="AX104" s="13" t="s">
        <v>72</v>
      </c>
      <c r="AY104" s="247" t="s">
        <v>138</v>
      </c>
    </row>
    <row r="105" s="2" customFormat="1" ht="24" customHeight="1">
      <c r="A105" s="40"/>
      <c r="B105" s="41"/>
      <c r="C105" s="220" t="s">
        <v>168</v>
      </c>
      <c r="D105" s="220" t="s">
        <v>140</v>
      </c>
      <c r="E105" s="221" t="s">
        <v>169</v>
      </c>
      <c r="F105" s="222" t="s">
        <v>170</v>
      </c>
      <c r="G105" s="223" t="s">
        <v>143</v>
      </c>
      <c r="H105" s="224">
        <v>19500</v>
      </c>
      <c r="I105" s="225"/>
      <c r="J105" s="226">
        <f>ROUND(I105*H105,2)</f>
        <v>0</v>
      </c>
      <c r="K105" s="222" t="s">
        <v>144</v>
      </c>
      <c r="L105" s="46"/>
      <c r="M105" s="227" t="s">
        <v>19</v>
      </c>
      <c r="N105" s="228" t="s">
        <v>43</v>
      </c>
      <c r="O105" s="86"/>
      <c r="P105" s="229">
        <f>O105*H105</f>
        <v>0</v>
      </c>
      <c r="Q105" s="229">
        <v>0.00012999999999999999</v>
      </c>
      <c r="R105" s="229">
        <f>Q105*H105</f>
        <v>2.5349999999999997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145</v>
      </c>
      <c r="AT105" s="231" t="s">
        <v>140</v>
      </c>
      <c r="AU105" s="231" t="s">
        <v>82</v>
      </c>
      <c r="AY105" s="19" t="s">
        <v>138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9" t="s">
        <v>80</v>
      </c>
      <c r="BK105" s="232">
        <f>ROUND(I105*H105,2)</f>
        <v>0</v>
      </c>
      <c r="BL105" s="19" t="s">
        <v>145</v>
      </c>
      <c r="BM105" s="231" t="s">
        <v>171</v>
      </c>
    </row>
    <row r="106" s="2" customFormat="1">
      <c r="A106" s="40"/>
      <c r="B106" s="41"/>
      <c r="C106" s="42"/>
      <c r="D106" s="233" t="s">
        <v>147</v>
      </c>
      <c r="E106" s="42"/>
      <c r="F106" s="234" t="s">
        <v>172</v>
      </c>
      <c r="G106" s="42"/>
      <c r="H106" s="42"/>
      <c r="I106" s="138"/>
      <c r="J106" s="42"/>
      <c r="K106" s="42"/>
      <c r="L106" s="46"/>
      <c r="M106" s="235"/>
      <c r="N106" s="23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82</v>
      </c>
    </row>
    <row r="107" s="2" customFormat="1">
      <c r="A107" s="40"/>
      <c r="B107" s="41"/>
      <c r="C107" s="42"/>
      <c r="D107" s="233" t="s">
        <v>165</v>
      </c>
      <c r="E107" s="42"/>
      <c r="F107" s="248" t="s">
        <v>173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165</v>
      </c>
      <c r="AU107" s="19" t="s">
        <v>82</v>
      </c>
    </row>
    <row r="108" s="13" customFormat="1">
      <c r="A108" s="13"/>
      <c r="B108" s="237"/>
      <c r="C108" s="238"/>
      <c r="D108" s="233" t="s">
        <v>149</v>
      </c>
      <c r="E108" s="239" t="s">
        <v>19</v>
      </c>
      <c r="F108" s="240" t="s">
        <v>174</v>
      </c>
      <c r="G108" s="238"/>
      <c r="H108" s="241">
        <v>19500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149</v>
      </c>
      <c r="AU108" s="247" t="s">
        <v>82</v>
      </c>
      <c r="AV108" s="13" t="s">
        <v>82</v>
      </c>
      <c r="AW108" s="13" t="s">
        <v>33</v>
      </c>
      <c r="AX108" s="13" t="s">
        <v>72</v>
      </c>
      <c r="AY108" s="247" t="s">
        <v>138</v>
      </c>
    </row>
    <row r="109" s="2" customFormat="1" ht="24" customHeight="1">
      <c r="A109" s="40"/>
      <c r="B109" s="41"/>
      <c r="C109" s="220" t="s">
        <v>175</v>
      </c>
      <c r="D109" s="220" t="s">
        <v>140</v>
      </c>
      <c r="E109" s="221" t="s">
        <v>176</v>
      </c>
      <c r="F109" s="222" t="s">
        <v>177</v>
      </c>
      <c r="G109" s="223" t="s">
        <v>143</v>
      </c>
      <c r="H109" s="224">
        <v>19500</v>
      </c>
      <c r="I109" s="225"/>
      <c r="J109" s="226">
        <f>ROUND(I109*H109,2)</f>
        <v>0</v>
      </c>
      <c r="K109" s="222" t="s">
        <v>144</v>
      </c>
      <c r="L109" s="46"/>
      <c r="M109" s="227" t="s">
        <v>19</v>
      </c>
      <c r="N109" s="228" t="s">
        <v>43</v>
      </c>
      <c r="O109" s="86"/>
      <c r="P109" s="229">
        <f>O109*H109</f>
        <v>0</v>
      </c>
      <c r="Q109" s="229">
        <v>0.00024000000000000001</v>
      </c>
      <c r="R109" s="229">
        <f>Q109*H109</f>
        <v>4.6799999999999997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145</v>
      </c>
      <c r="AT109" s="231" t="s">
        <v>140</v>
      </c>
      <c r="AU109" s="231" t="s">
        <v>82</v>
      </c>
      <c r="AY109" s="19" t="s">
        <v>138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9" t="s">
        <v>80</v>
      </c>
      <c r="BK109" s="232">
        <f>ROUND(I109*H109,2)</f>
        <v>0</v>
      </c>
      <c r="BL109" s="19" t="s">
        <v>145</v>
      </c>
      <c r="BM109" s="231" t="s">
        <v>178</v>
      </c>
    </row>
    <row r="110" s="2" customFormat="1">
      <c r="A110" s="40"/>
      <c r="B110" s="41"/>
      <c r="C110" s="42"/>
      <c r="D110" s="233" t="s">
        <v>147</v>
      </c>
      <c r="E110" s="42"/>
      <c r="F110" s="234" t="s">
        <v>179</v>
      </c>
      <c r="G110" s="42"/>
      <c r="H110" s="42"/>
      <c r="I110" s="138"/>
      <c r="J110" s="42"/>
      <c r="K110" s="42"/>
      <c r="L110" s="46"/>
      <c r="M110" s="235"/>
      <c r="N110" s="23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82</v>
      </c>
    </row>
    <row r="111" s="2" customFormat="1">
      <c r="A111" s="40"/>
      <c r="B111" s="41"/>
      <c r="C111" s="42"/>
      <c r="D111" s="233" t="s">
        <v>165</v>
      </c>
      <c r="E111" s="42"/>
      <c r="F111" s="248" t="s">
        <v>166</v>
      </c>
      <c r="G111" s="42"/>
      <c r="H111" s="42"/>
      <c r="I111" s="138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165</v>
      </c>
      <c r="AU111" s="19" t="s">
        <v>82</v>
      </c>
    </row>
    <row r="112" s="13" customFormat="1">
      <c r="A112" s="13"/>
      <c r="B112" s="237"/>
      <c r="C112" s="238"/>
      <c r="D112" s="233" t="s">
        <v>149</v>
      </c>
      <c r="E112" s="239" t="s">
        <v>19</v>
      </c>
      <c r="F112" s="240" t="s">
        <v>180</v>
      </c>
      <c r="G112" s="238"/>
      <c r="H112" s="241">
        <v>19500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149</v>
      </c>
      <c r="AU112" s="247" t="s">
        <v>82</v>
      </c>
      <c r="AV112" s="13" t="s">
        <v>82</v>
      </c>
      <c r="AW112" s="13" t="s">
        <v>33</v>
      </c>
      <c r="AX112" s="13" t="s">
        <v>72</v>
      </c>
      <c r="AY112" s="247" t="s">
        <v>138</v>
      </c>
    </row>
    <row r="113" s="2" customFormat="1" ht="16.5" customHeight="1">
      <c r="A113" s="40"/>
      <c r="B113" s="41"/>
      <c r="C113" s="220" t="s">
        <v>181</v>
      </c>
      <c r="D113" s="220" t="s">
        <v>140</v>
      </c>
      <c r="E113" s="221" t="s">
        <v>182</v>
      </c>
      <c r="F113" s="222" t="s">
        <v>183</v>
      </c>
      <c r="G113" s="223" t="s">
        <v>184</v>
      </c>
      <c r="H113" s="224">
        <v>2227</v>
      </c>
      <c r="I113" s="225"/>
      <c r="J113" s="226">
        <f>ROUND(I113*H113,2)</f>
        <v>0</v>
      </c>
      <c r="K113" s="222" t="s">
        <v>144</v>
      </c>
      <c r="L113" s="46"/>
      <c r="M113" s="227" t="s">
        <v>19</v>
      </c>
      <c r="N113" s="228" t="s">
        <v>43</v>
      </c>
      <c r="O113" s="8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145</v>
      </c>
      <c r="AT113" s="231" t="s">
        <v>140</v>
      </c>
      <c r="AU113" s="231" t="s">
        <v>82</v>
      </c>
      <c r="AY113" s="19" t="s">
        <v>138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9" t="s">
        <v>80</v>
      </c>
      <c r="BK113" s="232">
        <f>ROUND(I113*H113,2)</f>
        <v>0</v>
      </c>
      <c r="BL113" s="19" t="s">
        <v>145</v>
      </c>
      <c r="BM113" s="231" t="s">
        <v>185</v>
      </c>
    </row>
    <row r="114" s="2" customFormat="1">
      <c r="A114" s="40"/>
      <c r="B114" s="41"/>
      <c r="C114" s="42"/>
      <c r="D114" s="233" t="s">
        <v>147</v>
      </c>
      <c r="E114" s="42"/>
      <c r="F114" s="234" t="s">
        <v>186</v>
      </c>
      <c r="G114" s="42"/>
      <c r="H114" s="42"/>
      <c r="I114" s="138"/>
      <c r="J114" s="42"/>
      <c r="K114" s="42"/>
      <c r="L114" s="46"/>
      <c r="M114" s="235"/>
      <c r="N114" s="236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82</v>
      </c>
    </row>
    <row r="115" s="13" customFormat="1">
      <c r="A115" s="13"/>
      <c r="B115" s="237"/>
      <c r="C115" s="238"/>
      <c r="D115" s="233" t="s">
        <v>149</v>
      </c>
      <c r="E115" s="239" t="s">
        <v>19</v>
      </c>
      <c r="F115" s="240" t="s">
        <v>187</v>
      </c>
      <c r="G115" s="238"/>
      <c r="H115" s="241">
        <v>2227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149</v>
      </c>
      <c r="AU115" s="247" t="s">
        <v>82</v>
      </c>
      <c r="AV115" s="13" t="s">
        <v>82</v>
      </c>
      <c r="AW115" s="13" t="s">
        <v>33</v>
      </c>
      <c r="AX115" s="13" t="s">
        <v>72</v>
      </c>
      <c r="AY115" s="247" t="s">
        <v>138</v>
      </c>
    </row>
    <row r="116" s="2" customFormat="1" ht="24" customHeight="1">
      <c r="A116" s="40"/>
      <c r="B116" s="41"/>
      <c r="C116" s="220" t="s">
        <v>188</v>
      </c>
      <c r="D116" s="220" t="s">
        <v>140</v>
      </c>
      <c r="E116" s="221" t="s">
        <v>189</v>
      </c>
      <c r="F116" s="222" t="s">
        <v>190</v>
      </c>
      <c r="G116" s="223" t="s">
        <v>184</v>
      </c>
      <c r="H116" s="224">
        <v>100</v>
      </c>
      <c r="I116" s="225"/>
      <c r="J116" s="226">
        <f>ROUND(I116*H116,2)</f>
        <v>0</v>
      </c>
      <c r="K116" s="222" t="s">
        <v>144</v>
      </c>
      <c r="L116" s="46"/>
      <c r="M116" s="227" t="s">
        <v>19</v>
      </c>
      <c r="N116" s="228" t="s">
        <v>43</v>
      </c>
      <c r="O116" s="8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145</v>
      </c>
      <c r="AT116" s="231" t="s">
        <v>140</v>
      </c>
      <c r="AU116" s="231" t="s">
        <v>82</v>
      </c>
      <c r="AY116" s="19" t="s">
        <v>138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9" t="s">
        <v>80</v>
      </c>
      <c r="BK116" s="232">
        <f>ROUND(I116*H116,2)</f>
        <v>0</v>
      </c>
      <c r="BL116" s="19" t="s">
        <v>145</v>
      </c>
      <c r="BM116" s="231" t="s">
        <v>191</v>
      </c>
    </row>
    <row r="117" s="2" customFormat="1">
      <c r="A117" s="40"/>
      <c r="B117" s="41"/>
      <c r="C117" s="42"/>
      <c r="D117" s="233" t="s">
        <v>147</v>
      </c>
      <c r="E117" s="42"/>
      <c r="F117" s="234" t="s">
        <v>192</v>
      </c>
      <c r="G117" s="42"/>
      <c r="H117" s="42"/>
      <c r="I117" s="138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82</v>
      </c>
    </row>
    <row r="118" s="13" customFormat="1">
      <c r="A118" s="13"/>
      <c r="B118" s="237"/>
      <c r="C118" s="238"/>
      <c r="D118" s="233" t="s">
        <v>149</v>
      </c>
      <c r="E118" s="239" t="s">
        <v>19</v>
      </c>
      <c r="F118" s="240" t="s">
        <v>193</v>
      </c>
      <c r="G118" s="238"/>
      <c r="H118" s="241">
        <v>100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149</v>
      </c>
      <c r="AU118" s="247" t="s">
        <v>82</v>
      </c>
      <c r="AV118" s="13" t="s">
        <v>82</v>
      </c>
      <c r="AW118" s="13" t="s">
        <v>33</v>
      </c>
      <c r="AX118" s="13" t="s">
        <v>72</v>
      </c>
      <c r="AY118" s="247" t="s">
        <v>138</v>
      </c>
    </row>
    <row r="119" s="2" customFormat="1" ht="24" customHeight="1">
      <c r="A119" s="40"/>
      <c r="B119" s="41"/>
      <c r="C119" s="220" t="s">
        <v>194</v>
      </c>
      <c r="D119" s="220" t="s">
        <v>140</v>
      </c>
      <c r="E119" s="221" t="s">
        <v>195</v>
      </c>
      <c r="F119" s="222" t="s">
        <v>196</v>
      </c>
      <c r="G119" s="223" t="s">
        <v>184</v>
      </c>
      <c r="H119" s="224">
        <v>1649.8499999999999</v>
      </c>
      <c r="I119" s="225"/>
      <c r="J119" s="226">
        <f>ROUND(I119*H119,2)</f>
        <v>0</v>
      </c>
      <c r="K119" s="222" t="s">
        <v>144</v>
      </c>
      <c r="L119" s="46"/>
      <c r="M119" s="227" t="s">
        <v>19</v>
      </c>
      <c r="N119" s="228" t="s">
        <v>43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145</v>
      </c>
      <c r="AT119" s="231" t="s">
        <v>140</v>
      </c>
      <c r="AU119" s="231" t="s">
        <v>82</v>
      </c>
      <c r="AY119" s="19" t="s">
        <v>138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80</v>
      </c>
      <c r="BK119" s="232">
        <f>ROUND(I119*H119,2)</f>
        <v>0</v>
      </c>
      <c r="BL119" s="19" t="s">
        <v>145</v>
      </c>
      <c r="BM119" s="231" t="s">
        <v>197</v>
      </c>
    </row>
    <row r="120" s="2" customFormat="1">
      <c r="A120" s="40"/>
      <c r="B120" s="41"/>
      <c r="C120" s="42"/>
      <c r="D120" s="233" t="s">
        <v>147</v>
      </c>
      <c r="E120" s="42"/>
      <c r="F120" s="234" t="s">
        <v>198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82</v>
      </c>
    </row>
    <row r="121" s="13" customFormat="1">
      <c r="A121" s="13"/>
      <c r="B121" s="237"/>
      <c r="C121" s="238"/>
      <c r="D121" s="233" t="s">
        <v>149</v>
      </c>
      <c r="E121" s="239" t="s">
        <v>19</v>
      </c>
      <c r="F121" s="240" t="s">
        <v>199</v>
      </c>
      <c r="G121" s="238"/>
      <c r="H121" s="241">
        <v>594.54999999999995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149</v>
      </c>
      <c r="AU121" s="247" t="s">
        <v>82</v>
      </c>
      <c r="AV121" s="13" t="s">
        <v>82</v>
      </c>
      <c r="AW121" s="13" t="s">
        <v>33</v>
      </c>
      <c r="AX121" s="13" t="s">
        <v>72</v>
      </c>
      <c r="AY121" s="247" t="s">
        <v>138</v>
      </c>
    </row>
    <row r="122" s="14" customFormat="1">
      <c r="A122" s="14"/>
      <c r="B122" s="249"/>
      <c r="C122" s="250"/>
      <c r="D122" s="233" t="s">
        <v>149</v>
      </c>
      <c r="E122" s="251" t="s">
        <v>19</v>
      </c>
      <c r="F122" s="252" t="s">
        <v>200</v>
      </c>
      <c r="G122" s="250"/>
      <c r="H122" s="251" t="s">
        <v>19</v>
      </c>
      <c r="I122" s="253"/>
      <c r="J122" s="250"/>
      <c r="K122" s="250"/>
      <c r="L122" s="254"/>
      <c r="M122" s="255"/>
      <c r="N122" s="256"/>
      <c r="O122" s="256"/>
      <c r="P122" s="256"/>
      <c r="Q122" s="256"/>
      <c r="R122" s="256"/>
      <c r="S122" s="256"/>
      <c r="T122" s="25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8" t="s">
        <v>149</v>
      </c>
      <c r="AU122" s="258" t="s">
        <v>82</v>
      </c>
      <c r="AV122" s="14" t="s">
        <v>80</v>
      </c>
      <c r="AW122" s="14" t="s">
        <v>33</v>
      </c>
      <c r="AX122" s="14" t="s">
        <v>72</v>
      </c>
      <c r="AY122" s="258" t="s">
        <v>138</v>
      </c>
    </row>
    <row r="123" s="13" customFormat="1">
      <c r="A123" s="13"/>
      <c r="B123" s="237"/>
      <c r="C123" s="238"/>
      <c r="D123" s="233" t="s">
        <v>149</v>
      </c>
      <c r="E123" s="239" t="s">
        <v>19</v>
      </c>
      <c r="F123" s="240" t="s">
        <v>201</v>
      </c>
      <c r="G123" s="238"/>
      <c r="H123" s="241">
        <v>825.29999999999995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149</v>
      </c>
      <c r="AU123" s="247" t="s">
        <v>82</v>
      </c>
      <c r="AV123" s="13" t="s">
        <v>82</v>
      </c>
      <c r="AW123" s="13" t="s">
        <v>33</v>
      </c>
      <c r="AX123" s="13" t="s">
        <v>72</v>
      </c>
      <c r="AY123" s="247" t="s">
        <v>138</v>
      </c>
    </row>
    <row r="124" s="13" customFormat="1">
      <c r="A124" s="13"/>
      <c r="B124" s="237"/>
      <c r="C124" s="238"/>
      <c r="D124" s="233" t="s">
        <v>149</v>
      </c>
      <c r="E124" s="239" t="s">
        <v>19</v>
      </c>
      <c r="F124" s="240" t="s">
        <v>202</v>
      </c>
      <c r="G124" s="238"/>
      <c r="H124" s="241">
        <v>230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149</v>
      </c>
      <c r="AU124" s="247" t="s">
        <v>82</v>
      </c>
      <c r="AV124" s="13" t="s">
        <v>82</v>
      </c>
      <c r="AW124" s="13" t="s">
        <v>33</v>
      </c>
      <c r="AX124" s="13" t="s">
        <v>72</v>
      </c>
      <c r="AY124" s="247" t="s">
        <v>138</v>
      </c>
    </row>
    <row r="125" s="2" customFormat="1" ht="24" customHeight="1">
      <c r="A125" s="40"/>
      <c r="B125" s="41"/>
      <c r="C125" s="220" t="s">
        <v>203</v>
      </c>
      <c r="D125" s="220" t="s">
        <v>140</v>
      </c>
      <c r="E125" s="221" t="s">
        <v>204</v>
      </c>
      <c r="F125" s="222" t="s">
        <v>205</v>
      </c>
      <c r="G125" s="223" t="s">
        <v>184</v>
      </c>
      <c r="H125" s="224">
        <v>824.92499999999995</v>
      </c>
      <c r="I125" s="225"/>
      <c r="J125" s="226">
        <f>ROUND(I125*H125,2)</f>
        <v>0</v>
      </c>
      <c r="K125" s="222" t="s">
        <v>144</v>
      </c>
      <c r="L125" s="46"/>
      <c r="M125" s="227" t="s">
        <v>19</v>
      </c>
      <c r="N125" s="228" t="s">
        <v>43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145</v>
      </c>
      <c r="AT125" s="231" t="s">
        <v>140</v>
      </c>
      <c r="AU125" s="231" t="s">
        <v>82</v>
      </c>
      <c r="AY125" s="19" t="s">
        <v>138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80</v>
      </c>
      <c r="BK125" s="232">
        <f>ROUND(I125*H125,2)</f>
        <v>0</v>
      </c>
      <c r="BL125" s="19" t="s">
        <v>145</v>
      </c>
      <c r="BM125" s="231" t="s">
        <v>206</v>
      </c>
    </row>
    <row r="126" s="2" customFormat="1">
      <c r="A126" s="40"/>
      <c r="B126" s="41"/>
      <c r="C126" s="42"/>
      <c r="D126" s="233" t="s">
        <v>147</v>
      </c>
      <c r="E126" s="42"/>
      <c r="F126" s="234" t="s">
        <v>207</v>
      </c>
      <c r="G126" s="42"/>
      <c r="H126" s="42"/>
      <c r="I126" s="138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82</v>
      </c>
    </row>
    <row r="127" s="14" customFormat="1">
      <c r="A127" s="14"/>
      <c r="B127" s="249"/>
      <c r="C127" s="250"/>
      <c r="D127" s="233" t="s">
        <v>149</v>
      </c>
      <c r="E127" s="251" t="s">
        <v>19</v>
      </c>
      <c r="F127" s="252" t="s">
        <v>208</v>
      </c>
      <c r="G127" s="250"/>
      <c r="H127" s="251" t="s">
        <v>19</v>
      </c>
      <c r="I127" s="253"/>
      <c r="J127" s="250"/>
      <c r="K127" s="250"/>
      <c r="L127" s="254"/>
      <c r="M127" s="255"/>
      <c r="N127" s="256"/>
      <c r="O127" s="256"/>
      <c r="P127" s="256"/>
      <c r="Q127" s="256"/>
      <c r="R127" s="256"/>
      <c r="S127" s="256"/>
      <c r="T127" s="25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8" t="s">
        <v>149</v>
      </c>
      <c r="AU127" s="258" t="s">
        <v>82</v>
      </c>
      <c r="AV127" s="14" t="s">
        <v>80</v>
      </c>
      <c r="AW127" s="14" t="s">
        <v>33</v>
      </c>
      <c r="AX127" s="14" t="s">
        <v>72</v>
      </c>
      <c r="AY127" s="258" t="s">
        <v>138</v>
      </c>
    </row>
    <row r="128" s="13" customFormat="1">
      <c r="A128" s="13"/>
      <c r="B128" s="237"/>
      <c r="C128" s="238"/>
      <c r="D128" s="233" t="s">
        <v>149</v>
      </c>
      <c r="E128" s="239" t="s">
        <v>19</v>
      </c>
      <c r="F128" s="240" t="s">
        <v>209</v>
      </c>
      <c r="G128" s="238"/>
      <c r="H128" s="241">
        <v>594.54999999999995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149</v>
      </c>
      <c r="AU128" s="247" t="s">
        <v>82</v>
      </c>
      <c r="AV128" s="13" t="s">
        <v>82</v>
      </c>
      <c r="AW128" s="13" t="s">
        <v>33</v>
      </c>
      <c r="AX128" s="13" t="s">
        <v>72</v>
      </c>
      <c r="AY128" s="247" t="s">
        <v>138</v>
      </c>
    </row>
    <row r="129" s="13" customFormat="1">
      <c r="A129" s="13"/>
      <c r="B129" s="237"/>
      <c r="C129" s="238"/>
      <c r="D129" s="233" t="s">
        <v>149</v>
      </c>
      <c r="E129" s="239" t="s">
        <v>19</v>
      </c>
      <c r="F129" s="240" t="s">
        <v>210</v>
      </c>
      <c r="G129" s="238"/>
      <c r="H129" s="241">
        <v>825.29999999999995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149</v>
      </c>
      <c r="AU129" s="247" t="s">
        <v>82</v>
      </c>
      <c r="AV129" s="13" t="s">
        <v>82</v>
      </c>
      <c r="AW129" s="13" t="s">
        <v>33</v>
      </c>
      <c r="AX129" s="13" t="s">
        <v>72</v>
      </c>
      <c r="AY129" s="247" t="s">
        <v>138</v>
      </c>
    </row>
    <row r="130" s="13" customFormat="1">
      <c r="A130" s="13"/>
      <c r="B130" s="237"/>
      <c r="C130" s="238"/>
      <c r="D130" s="233" t="s">
        <v>149</v>
      </c>
      <c r="E130" s="239" t="s">
        <v>19</v>
      </c>
      <c r="F130" s="240" t="s">
        <v>211</v>
      </c>
      <c r="G130" s="238"/>
      <c r="H130" s="241">
        <v>230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149</v>
      </c>
      <c r="AU130" s="247" t="s">
        <v>82</v>
      </c>
      <c r="AV130" s="13" t="s">
        <v>82</v>
      </c>
      <c r="AW130" s="13" t="s">
        <v>33</v>
      </c>
      <c r="AX130" s="13" t="s">
        <v>72</v>
      </c>
      <c r="AY130" s="247" t="s">
        <v>138</v>
      </c>
    </row>
    <row r="131" s="13" customFormat="1">
      <c r="A131" s="13"/>
      <c r="B131" s="237"/>
      <c r="C131" s="238"/>
      <c r="D131" s="233" t="s">
        <v>149</v>
      </c>
      <c r="E131" s="238"/>
      <c r="F131" s="240" t="s">
        <v>212</v>
      </c>
      <c r="G131" s="238"/>
      <c r="H131" s="241">
        <v>824.92499999999995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149</v>
      </c>
      <c r="AU131" s="247" t="s">
        <v>82</v>
      </c>
      <c r="AV131" s="13" t="s">
        <v>82</v>
      </c>
      <c r="AW131" s="13" t="s">
        <v>4</v>
      </c>
      <c r="AX131" s="13" t="s">
        <v>80</v>
      </c>
      <c r="AY131" s="247" t="s">
        <v>138</v>
      </c>
    </row>
    <row r="132" s="2" customFormat="1" ht="24" customHeight="1">
      <c r="A132" s="40"/>
      <c r="B132" s="41"/>
      <c r="C132" s="220" t="s">
        <v>213</v>
      </c>
      <c r="D132" s="220" t="s">
        <v>140</v>
      </c>
      <c r="E132" s="221" t="s">
        <v>214</v>
      </c>
      <c r="F132" s="222" t="s">
        <v>215</v>
      </c>
      <c r="G132" s="223" t="s">
        <v>184</v>
      </c>
      <c r="H132" s="224">
        <v>1055.3</v>
      </c>
      <c r="I132" s="225"/>
      <c r="J132" s="226">
        <f>ROUND(I132*H132,2)</f>
        <v>0</v>
      </c>
      <c r="K132" s="222" t="s">
        <v>144</v>
      </c>
      <c r="L132" s="46"/>
      <c r="M132" s="227" t="s">
        <v>19</v>
      </c>
      <c r="N132" s="228" t="s">
        <v>43</v>
      </c>
      <c r="O132" s="8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145</v>
      </c>
      <c r="AT132" s="231" t="s">
        <v>140</v>
      </c>
      <c r="AU132" s="231" t="s">
        <v>82</v>
      </c>
      <c r="AY132" s="19" t="s">
        <v>138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9" t="s">
        <v>80</v>
      </c>
      <c r="BK132" s="232">
        <f>ROUND(I132*H132,2)</f>
        <v>0</v>
      </c>
      <c r="BL132" s="19" t="s">
        <v>145</v>
      </c>
      <c r="BM132" s="231" t="s">
        <v>216</v>
      </c>
    </row>
    <row r="133" s="2" customFormat="1">
      <c r="A133" s="40"/>
      <c r="B133" s="41"/>
      <c r="C133" s="42"/>
      <c r="D133" s="233" t="s">
        <v>147</v>
      </c>
      <c r="E133" s="42"/>
      <c r="F133" s="234" t="s">
        <v>217</v>
      </c>
      <c r="G133" s="42"/>
      <c r="H133" s="42"/>
      <c r="I133" s="138"/>
      <c r="J133" s="42"/>
      <c r="K133" s="42"/>
      <c r="L133" s="46"/>
      <c r="M133" s="235"/>
      <c r="N133" s="23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82</v>
      </c>
    </row>
    <row r="134" s="14" customFormat="1">
      <c r="A134" s="14"/>
      <c r="B134" s="249"/>
      <c r="C134" s="250"/>
      <c r="D134" s="233" t="s">
        <v>149</v>
      </c>
      <c r="E134" s="251" t="s">
        <v>19</v>
      </c>
      <c r="F134" s="252" t="s">
        <v>218</v>
      </c>
      <c r="G134" s="250"/>
      <c r="H134" s="251" t="s">
        <v>19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149</v>
      </c>
      <c r="AU134" s="258" t="s">
        <v>82</v>
      </c>
      <c r="AV134" s="14" t="s">
        <v>80</v>
      </c>
      <c r="AW134" s="14" t="s">
        <v>33</v>
      </c>
      <c r="AX134" s="14" t="s">
        <v>72</v>
      </c>
      <c r="AY134" s="258" t="s">
        <v>138</v>
      </c>
    </row>
    <row r="135" s="13" customFormat="1">
      <c r="A135" s="13"/>
      <c r="B135" s="237"/>
      <c r="C135" s="238"/>
      <c r="D135" s="233" t="s">
        <v>149</v>
      </c>
      <c r="E135" s="239" t="s">
        <v>19</v>
      </c>
      <c r="F135" s="240" t="s">
        <v>201</v>
      </c>
      <c r="G135" s="238"/>
      <c r="H135" s="241">
        <v>825.29999999999995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149</v>
      </c>
      <c r="AU135" s="247" t="s">
        <v>82</v>
      </c>
      <c r="AV135" s="13" t="s">
        <v>82</v>
      </c>
      <c r="AW135" s="13" t="s">
        <v>33</v>
      </c>
      <c r="AX135" s="13" t="s">
        <v>72</v>
      </c>
      <c r="AY135" s="247" t="s">
        <v>138</v>
      </c>
    </row>
    <row r="136" s="13" customFormat="1">
      <c r="A136" s="13"/>
      <c r="B136" s="237"/>
      <c r="C136" s="238"/>
      <c r="D136" s="233" t="s">
        <v>149</v>
      </c>
      <c r="E136" s="239" t="s">
        <v>19</v>
      </c>
      <c r="F136" s="240" t="s">
        <v>202</v>
      </c>
      <c r="G136" s="238"/>
      <c r="H136" s="241">
        <v>230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149</v>
      </c>
      <c r="AU136" s="247" t="s">
        <v>82</v>
      </c>
      <c r="AV136" s="13" t="s">
        <v>82</v>
      </c>
      <c r="AW136" s="13" t="s">
        <v>33</v>
      </c>
      <c r="AX136" s="13" t="s">
        <v>72</v>
      </c>
      <c r="AY136" s="247" t="s">
        <v>138</v>
      </c>
    </row>
    <row r="137" s="2" customFormat="1" ht="24" customHeight="1">
      <c r="A137" s="40"/>
      <c r="B137" s="41"/>
      <c r="C137" s="220" t="s">
        <v>219</v>
      </c>
      <c r="D137" s="220" t="s">
        <v>140</v>
      </c>
      <c r="E137" s="221" t="s">
        <v>220</v>
      </c>
      <c r="F137" s="222" t="s">
        <v>221</v>
      </c>
      <c r="G137" s="223" t="s">
        <v>184</v>
      </c>
      <c r="H137" s="224">
        <v>527.64999999999998</v>
      </c>
      <c r="I137" s="225"/>
      <c r="J137" s="226">
        <f>ROUND(I137*H137,2)</f>
        <v>0</v>
      </c>
      <c r="K137" s="222" t="s">
        <v>144</v>
      </c>
      <c r="L137" s="46"/>
      <c r="M137" s="227" t="s">
        <v>19</v>
      </c>
      <c r="N137" s="228" t="s">
        <v>43</v>
      </c>
      <c r="O137" s="8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145</v>
      </c>
      <c r="AT137" s="231" t="s">
        <v>140</v>
      </c>
      <c r="AU137" s="231" t="s">
        <v>82</v>
      </c>
      <c r="AY137" s="19" t="s">
        <v>138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9" t="s">
        <v>80</v>
      </c>
      <c r="BK137" s="232">
        <f>ROUND(I137*H137,2)</f>
        <v>0</v>
      </c>
      <c r="BL137" s="19" t="s">
        <v>145</v>
      </c>
      <c r="BM137" s="231" t="s">
        <v>222</v>
      </c>
    </row>
    <row r="138" s="2" customFormat="1">
      <c r="A138" s="40"/>
      <c r="B138" s="41"/>
      <c r="C138" s="42"/>
      <c r="D138" s="233" t="s">
        <v>147</v>
      </c>
      <c r="E138" s="42"/>
      <c r="F138" s="234" t="s">
        <v>223</v>
      </c>
      <c r="G138" s="42"/>
      <c r="H138" s="42"/>
      <c r="I138" s="138"/>
      <c r="J138" s="42"/>
      <c r="K138" s="42"/>
      <c r="L138" s="46"/>
      <c r="M138" s="235"/>
      <c r="N138" s="23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82</v>
      </c>
    </row>
    <row r="139" s="14" customFormat="1">
      <c r="A139" s="14"/>
      <c r="B139" s="249"/>
      <c r="C139" s="250"/>
      <c r="D139" s="233" t="s">
        <v>149</v>
      </c>
      <c r="E139" s="251" t="s">
        <v>19</v>
      </c>
      <c r="F139" s="252" t="s">
        <v>208</v>
      </c>
      <c r="G139" s="250"/>
      <c r="H139" s="251" t="s">
        <v>19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149</v>
      </c>
      <c r="AU139" s="258" t="s">
        <v>82</v>
      </c>
      <c r="AV139" s="14" t="s">
        <v>80</v>
      </c>
      <c r="AW139" s="14" t="s">
        <v>33</v>
      </c>
      <c r="AX139" s="14" t="s">
        <v>72</v>
      </c>
      <c r="AY139" s="258" t="s">
        <v>138</v>
      </c>
    </row>
    <row r="140" s="13" customFormat="1">
      <c r="A140" s="13"/>
      <c r="B140" s="237"/>
      <c r="C140" s="238"/>
      <c r="D140" s="233" t="s">
        <v>149</v>
      </c>
      <c r="E140" s="239" t="s">
        <v>19</v>
      </c>
      <c r="F140" s="240" t="s">
        <v>210</v>
      </c>
      <c r="G140" s="238"/>
      <c r="H140" s="241">
        <v>825.29999999999995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149</v>
      </c>
      <c r="AU140" s="247" t="s">
        <v>82</v>
      </c>
      <c r="AV140" s="13" t="s">
        <v>82</v>
      </c>
      <c r="AW140" s="13" t="s">
        <v>33</v>
      </c>
      <c r="AX140" s="13" t="s">
        <v>72</v>
      </c>
      <c r="AY140" s="247" t="s">
        <v>138</v>
      </c>
    </row>
    <row r="141" s="13" customFormat="1">
      <c r="A141" s="13"/>
      <c r="B141" s="237"/>
      <c r="C141" s="238"/>
      <c r="D141" s="233" t="s">
        <v>149</v>
      </c>
      <c r="E141" s="239" t="s">
        <v>19</v>
      </c>
      <c r="F141" s="240" t="s">
        <v>211</v>
      </c>
      <c r="G141" s="238"/>
      <c r="H141" s="241">
        <v>230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149</v>
      </c>
      <c r="AU141" s="247" t="s">
        <v>82</v>
      </c>
      <c r="AV141" s="13" t="s">
        <v>82</v>
      </c>
      <c r="AW141" s="13" t="s">
        <v>33</v>
      </c>
      <c r="AX141" s="13" t="s">
        <v>72</v>
      </c>
      <c r="AY141" s="247" t="s">
        <v>138</v>
      </c>
    </row>
    <row r="142" s="13" customFormat="1">
      <c r="A142" s="13"/>
      <c r="B142" s="237"/>
      <c r="C142" s="238"/>
      <c r="D142" s="233" t="s">
        <v>149</v>
      </c>
      <c r="E142" s="238"/>
      <c r="F142" s="240" t="s">
        <v>224</v>
      </c>
      <c r="G142" s="238"/>
      <c r="H142" s="241">
        <v>527.64999999999998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149</v>
      </c>
      <c r="AU142" s="247" t="s">
        <v>82</v>
      </c>
      <c r="AV142" s="13" t="s">
        <v>82</v>
      </c>
      <c r="AW142" s="13" t="s">
        <v>4</v>
      </c>
      <c r="AX142" s="13" t="s">
        <v>80</v>
      </c>
      <c r="AY142" s="247" t="s">
        <v>138</v>
      </c>
    </row>
    <row r="143" s="2" customFormat="1" ht="24" customHeight="1">
      <c r="A143" s="40"/>
      <c r="B143" s="41"/>
      <c r="C143" s="220" t="s">
        <v>225</v>
      </c>
      <c r="D143" s="220" t="s">
        <v>140</v>
      </c>
      <c r="E143" s="221" t="s">
        <v>226</v>
      </c>
      <c r="F143" s="222" t="s">
        <v>227</v>
      </c>
      <c r="G143" s="223" t="s">
        <v>184</v>
      </c>
      <c r="H143" s="224">
        <v>89.200000000000003</v>
      </c>
      <c r="I143" s="225"/>
      <c r="J143" s="226">
        <f>ROUND(I143*H143,2)</f>
        <v>0</v>
      </c>
      <c r="K143" s="222" t="s">
        <v>144</v>
      </c>
      <c r="L143" s="46"/>
      <c r="M143" s="227" t="s">
        <v>19</v>
      </c>
      <c r="N143" s="228" t="s">
        <v>43</v>
      </c>
      <c r="O143" s="8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145</v>
      </c>
      <c r="AT143" s="231" t="s">
        <v>140</v>
      </c>
      <c r="AU143" s="231" t="s">
        <v>82</v>
      </c>
      <c r="AY143" s="19" t="s">
        <v>138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9" t="s">
        <v>80</v>
      </c>
      <c r="BK143" s="232">
        <f>ROUND(I143*H143,2)</f>
        <v>0</v>
      </c>
      <c r="BL143" s="19" t="s">
        <v>145</v>
      </c>
      <c r="BM143" s="231" t="s">
        <v>228</v>
      </c>
    </row>
    <row r="144" s="2" customFormat="1">
      <c r="A144" s="40"/>
      <c r="B144" s="41"/>
      <c r="C144" s="42"/>
      <c r="D144" s="233" t="s">
        <v>147</v>
      </c>
      <c r="E144" s="42"/>
      <c r="F144" s="234" t="s">
        <v>229</v>
      </c>
      <c r="G144" s="42"/>
      <c r="H144" s="42"/>
      <c r="I144" s="138"/>
      <c r="J144" s="42"/>
      <c r="K144" s="42"/>
      <c r="L144" s="46"/>
      <c r="M144" s="235"/>
      <c r="N144" s="23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147</v>
      </c>
      <c r="AU144" s="19" t="s">
        <v>82</v>
      </c>
    </row>
    <row r="145" s="13" customFormat="1">
      <c r="A145" s="13"/>
      <c r="B145" s="237"/>
      <c r="C145" s="238"/>
      <c r="D145" s="233" t="s">
        <v>149</v>
      </c>
      <c r="E145" s="239" t="s">
        <v>19</v>
      </c>
      <c r="F145" s="240" t="s">
        <v>230</v>
      </c>
      <c r="G145" s="238"/>
      <c r="H145" s="241">
        <v>59.200000000000003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149</v>
      </c>
      <c r="AU145" s="247" t="s">
        <v>82</v>
      </c>
      <c r="AV145" s="13" t="s">
        <v>82</v>
      </c>
      <c r="AW145" s="13" t="s">
        <v>33</v>
      </c>
      <c r="AX145" s="13" t="s">
        <v>72</v>
      </c>
      <c r="AY145" s="247" t="s">
        <v>138</v>
      </c>
    </row>
    <row r="146" s="13" customFormat="1">
      <c r="A146" s="13"/>
      <c r="B146" s="237"/>
      <c r="C146" s="238"/>
      <c r="D146" s="233" t="s">
        <v>149</v>
      </c>
      <c r="E146" s="239" t="s">
        <v>19</v>
      </c>
      <c r="F146" s="240" t="s">
        <v>231</v>
      </c>
      <c r="G146" s="238"/>
      <c r="H146" s="241">
        <v>30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149</v>
      </c>
      <c r="AU146" s="247" t="s">
        <v>82</v>
      </c>
      <c r="AV146" s="13" t="s">
        <v>82</v>
      </c>
      <c r="AW146" s="13" t="s">
        <v>33</v>
      </c>
      <c r="AX146" s="13" t="s">
        <v>72</v>
      </c>
      <c r="AY146" s="247" t="s">
        <v>138</v>
      </c>
    </row>
    <row r="147" s="2" customFormat="1" ht="24" customHeight="1">
      <c r="A147" s="40"/>
      <c r="B147" s="41"/>
      <c r="C147" s="220" t="s">
        <v>232</v>
      </c>
      <c r="D147" s="220" t="s">
        <v>140</v>
      </c>
      <c r="E147" s="221" t="s">
        <v>233</v>
      </c>
      <c r="F147" s="222" t="s">
        <v>234</v>
      </c>
      <c r="G147" s="223" t="s">
        <v>184</v>
      </c>
      <c r="H147" s="224">
        <v>677.51999999999998</v>
      </c>
      <c r="I147" s="225"/>
      <c r="J147" s="226">
        <f>ROUND(I147*H147,2)</f>
        <v>0</v>
      </c>
      <c r="K147" s="222" t="s">
        <v>144</v>
      </c>
      <c r="L147" s="46"/>
      <c r="M147" s="227" t="s">
        <v>19</v>
      </c>
      <c r="N147" s="228" t="s">
        <v>43</v>
      </c>
      <c r="O147" s="8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145</v>
      </c>
      <c r="AT147" s="231" t="s">
        <v>140</v>
      </c>
      <c r="AU147" s="231" t="s">
        <v>82</v>
      </c>
      <c r="AY147" s="19" t="s">
        <v>138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9" t="s">
        <v>80</v>
      </c>
      <c r="BK147" s="232">
        <f>ROUND(I147*H147,2)</f>
        <v>0</v>
      </c>
      <c r="BL147" s="19" t="s">
        <v>145</v>
      </c>
      <c r="BM147" s="231" t="s">
        <v>235</v>
      </c>
    </row>
    <row r="148" s="2" customFormat="1">
      <c r="A148" s="40"/>
      <c r="B148" s="41"/>
      <c r="C148" s="42"/>
      <c r="D148" s="233" t="s">
        <v>147</v>
      </c>
      <c r="E148" s="42"/>
      <c r="F148" s="234" t="s">
        <v>236</v>
      </c>
      <c r="G148" s="42"/>
      <c r="H148" s="42"/>
      <c r="I148" s="138"/>
      <c r="J148" s="42"/>
      <c r="K148" s="42"/>
      <c r="L148" s="46"/>
      <c r="M148" s="235"/>
      <c r="N148" s="23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147</v>
      </c>
      <c r="AU148" s="19" t="s">
        <v>82</v>
      </c>
    </row>
    <row r="149" s="14" customFormat="1">
      <c r="A149" s="14"/>
      <c r="B149" s="249"/>
      <c r="C149" s="250"/>
      <c r="D149" s="233" t="s">
        <v>149</v>
      </c>
      <c r="E149" s="251" t="s">
        <v>19</v>
      </c>
      <c r="F149" s="252" t="s">
        <v>200</v>
      </c>
      <c r="G149" s="250"/>
      <c r="H149" s="251" t="s">
        <v>19</v>
      </c>
      <c r="I149" s="253"/>
      <c r="J149" s="250"/>
      <c r="K149" s="250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149</v>
      </c>
      <c r="AU149" s="258" t="s">
        <v>82</v>
      </c>
      <c r="AV149" s="14" t="s">
        <v>80</v>
      </c>
      <c r="AW149" s="14" t="s">
        <v>33</v>
      </c>
      <c r="AX149" s="14" t="s">
        <v>72</v>
      </c>
      <c r="AY149" s="258" t="s">
        <v>138</v>
      </c>
    </row>
    <row r="150" s="13" customFormat="1">
      <c r="A150" s="13"/>
      <c r="B150" s="237"/>
      <c r="C150" s="238"/>
      <c r="D150" s="233" t="s">
        <v>149</v>
      </c>
      <c r="E150" s="239" t="s">
        <v>19</v>
      </c>
      <c r="F150" s="240" t="s">
        <v>237</v>
      </c>
      <c r="G150" s="238"/>
      <c r="H150" s="241">
        <v>126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149</v>
      </c>
      <c r="AU150" s="247" t="s">
        <v>82</v>
      </c>
      <c r="AV150" s="13" t="s">
        <v>82</v>
      </c>
      <c r="AW150" s="13" t="s">
        <v>33</v>
      </c>
      <c r="AX150" s="13" t="s">
        <v>72</v>
      </c>
      <c r="AY150" s="247" t="s">
        <v>138</v>
      </c>
    </row>
    <row r="151" s="13" customFormat="1">
      <c r="A151" s="13"/>
      <c r="B151" s="237"/>
      <c r="C151" s="238"/>
      <c r="D151" s="233" t="s">
        <v>149</v>
      </c>
      <c r="E151" s="239" t="s">
        <v>19</v>
      </c>
      <c r="F151" s="240" t="s">
        <v>238</v>
      </c>
      <c r="G151" s="238"/>
      <c r="H151" s="241">
        <v>551.51999999999998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149</v>
      </c>
      <c r="AU151" s="247" t="s">
        <v>82</v>
      </c>
      <c r="AV151" s="13" t="s">
        <v>82</v>
      </c>
      <c r="AW151" s="13" t="s">
        <v>33</v>
      </c>
      <c r="AX151" s="13" t="s">
        <v>72</v>
      </c>
      <c r="AY151" s="247" t="s">
        <v>138</v>
      </c>
    </row>
    <row r="152" s="2" customFormat="1" ht="24" customHeight="1">
      <c r="A152" s="40"/>
      <c r="B152" s="41"/>
      <c r="C152" s="220" t="s">
        <v>8</v>
      </c>
      <c r="D152" s="220" t="s">
        <v>140</v>
      </c>
      <c r="E152" s="221" t="s">
        <v>239</v>
      </c>
      <c r="F152" s="222" t="s">
        <v>240</v>
      </c>
      <c r="G152" s="223" t="s">
        <v>184</v>
      </c>
      <c r="H152" s="224">
        <v>383.36000000000001</v>
      </c>
      <c r="I152" s="225"/>
      <c r="J152" s="226">
        <f>ROUND(I152*H152,2)</f>
        <v>0</v>
      </c>
      <c r="K152" s="222" t="s">
        <v>144</v>
      </c>
      <c r="L152" s="46"/>
      <c r="M152" s="227" t="s">
        <v>19</v>
      </c>
      <c r="N152" s="228" t="s">
        <v>43</v>
      </c>
      <c r="O152" s="8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1" t="s">
        <v>145</v>
      </c>
      <c r="AT152" s="231" t="s">
        <v>140</v>
      </c>
      <c r="AU152" s="231" t="s">
        <v>82</v>
      </c>
      <c r="AY152" s="19" t="s">
        <v>138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9" t="s">
        <v>80</v>
      </c>
      <c r="BK152" s="232">
        <f>ROUND(I152*H152,2)</f>
        <v>0</v>
      </c>
      <c r="BL152" s="19" t="s">
        <v>145</v>
      </c>
      <c r="BM152" s="231" t="s">
        <v>241</v>
      </c>
    </row>
    <row r="153" s="2" customFormat="1">
      <c r="A153" s="40"/>
      <c r="B153" s="41"/>
      <c r="C153" s="42"/>
      <c r="D153" s="233" t="s">
        <v>147</v>
      </c>
      <c r="E153" s="42"/>
      <c r="F153" s="234" t="s">
        <v>242</v>
      </c>
      <c r="G153" s="42"/>
      <c r="H153" s="42"/>
      <c r="I153" s="138"/>
      <c r="J153" s="42"/>
      <c r="K153" s="42"/>
      <c r="L153" s="46"/>
      <c r="M153" s="235"/>
      <c r="N153" s="23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147</v>
      </c>
      <c r="AU153" s="19" t="s">
        <v>82</v>
      </c>
    </row>
    <row r="154" s="14" customFormat="1">
      <c r="A154" s="14"/>
      <c r="B154" s="249"/>
      <c r="C154" s="250"/>
      <c r="D154" s="233" t="s">
        <v>149</v>
      </c>
      <c r="E154" s="251" t="s">
        <v>19</v>
      </c>
      <c r="F154" s="252" t="s">
        <v>208</v>
      </c>
      <c r="G154" s="250"/>
      <c r="H154" s="251" t="s">
        <v>19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149</v>
      </c>
      <c r="AU154" s="258" t="s">
        <v>82</v>
      </c>
      <c r="AV154" s="14" t="s">
        <v>80</v>
      </c>
      <c r="AW154" s="14" t="s">
        <v>33</v>
      </c>
      <c r="AX154" s="14" t="s">
        <v>72</v>
      </c>
      <c r="AY154" s="258" t="s">
        <v>138</v>
      </c>
    </row>
    <row r="155" s="13" customFormat="1">
      <c r="A155" s="13"/>
      <c r="B155" s="237"/>
      <c r="C155" s="238"/>
      <c r="D155" s="233" t="s">
        <v>149</v>
      </c>
      <c r="E155" s="239" t="s">
        <v>19</v>
      </c>
      <c r="F155" s="240" t="s">
        <v>243</v>
      </c>
      <c r="G155" s="238"/>
      <c r="H155" s="241">
        <v>59.200000000000003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149</v>
      </c>
      <c r="AU155" s="247" t="s">
        <v>82</v>
      </c>
      <c r="AV155" s="13" t="s">
        <v>82</v>
      </c>
      <c r="AW155" s="13" t="s">
        <v>33</v>
      </c>
      <c r="AX155" s="13" t="s">
        <v>72</v>
      </c>
      <c r="AY155" s="247" t="s">
        <v>138</v>
      </c>
    </row>
    <row r="156" s="13" customFormat="1">
      <c r="A156" s="13"/>
      <c r="B156" s="237"/>
      <c r="C156" s="238"/>
      <c r="D156" s="233" t="s">
        <v>149</v>
      </c>
      <c r="E156" s="239" t="s">
        <v>19</v>
      </c>
      <c r="F156" s="240" t="s">
        <v>244</v>
      </c>
      <c r="G156" s="238"/>
      <c r="H156" s="241">
        <v>30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149</v>
      </c>
      <c r="AU156" s="247" t="s">
        <v>82</v>
      </c>
      <c r="AV156" s="13" t="s">
        <v>82</v>
      </c>
      <c r="AW156" s="13" t="s">
        <v>33</v>
      </c>
      <c r="AX156" s="13" t="s">
        <v>72</v>
      </c>
      <c r="AY156" s="247" t="s">
        <v>138</v>
      </c>
    </row>
    <row r="157" s="13" customFormat="1">
      <c r="A157" s="13"/>
      <c r="B157" s="237"/>
      <c r="C157" s="238"/>
      <c r="D157" s="233" t="s">
        <v>149</v>
      </c>
      <c r="E157" s="239" t="s">
        <v>19</v>
      </c>
      <c r="F157" s="240" t="s">
        <v>245</v>
      </c>
      <c r="G157" s="238"/>
      <c r="H157" s="241">
        <v>126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149</v>
      </c>
      <c r="AU157" s="247" t="s">
        <v>82</v>
      </c>
      <c r="AV157" s="13" t="s">
        <v>82</v>
      </c>
      <c r="AW157" s="13" t="s">
        <v>33</v>
      </c>
      <c r="AX157" s="13" t="s">
        <v>72</v>
      </c>
      <c r="AY157" s="247" t="s">
        <v>138</v>
      </c>
    </row>
    <row r="158" s="13" customFormat="1">
      <c r="A158" s="13"/>
      <c r="B158" s="237"/>
      <c r="C158" s="238"/>
      <c r="D158" s="233" t="s">
        <v>149</v>
      </c>
      <c r="E158" s="239" t="s">
        <v>19</v>
      </c>
      <c r="F158" s="240" t="s">
        <v>246</v>
      </c>
      <c r="G158" s="238"/>
      <c r="H158" s="241">
        <v>551.51999999999998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149</v>
      </c>
      <c r="AU158" s="247" t="s">
        <v>82</v>
      </c>
      <c r="AV158" s="13" t="s">
        <v>82</v>
      </c>
      <c r="AW158" s="13" t="s">
        <v>33</v>
      </c>
      <c r="AX158" s="13" t="s">
        <v>72</v>
      </c>
      <c r="AY158" s="247" t="s">
        <v>138</v>
      </c>
    </row>
    <row r="159" s="13" customFormat="1">
      <c r="A159" s="13"/>
      <c r="B159" s="237"/>
      <c r="C159" s="238"/>
      <c r="D159" s="233" t="s">
        <v>149</v>
      </c>
      <c r="E159" s="238"/>
      <c r="F159" s="240" t="s">
        <v>247</v>
      </c>
      <c r="G159" s="238"/>
      <c r="H159" s="241">
        <v>383.36000000000001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149</v>
      </c>
      <c r="AU159" s="247" t="s">
        <v>82</v>
      </c>
      <c r="AV159" s="13" t="s">
        <v>82</v>
      </c>
      <c r="AW159" s="13" t="s">
        <v>4</v>
      </c>
      <c r="AX159" s="13" t="s">
        <v>80</v>
      </c>
      <c r="AY159" s="247" t="s">
        <v>138</v>
      </c>
    </row>
    <row r="160" s="2" customFormat="1" ht="24" customHeight="1">
      <c r="A160" s="40"/>
      <c r="B160" s="41"/>
      <c r="C160" s="220" t="s">
        <v>248</v>
      </c>
      <c r="D160" s="220" t="s">
        <v>140</v>
      </c>
      <c r="E160" s="221" t="s">
        <v>249</v>
      </c>
      <c r="F160" s="222" t="s">
        <v>250</v>
      </c>
      <c r="G160" s="223" t="s">
        <v>184</v>
      </c>
      <c r="H160" s="224">
        <v>677.51999999999998</v>
      </c>
      <c r="I160" s="225"/>
      <c r="J160" s="226">
        <f>ROUND(I160*H160,2)</f>
        <v>0</v>
      </c>
      <c r="K160" s="222" t="s">
        <v>144</v>
      </c>
      <c r="L160" s="46"/>
      <c r="M160" s="227" t="s">
        <v>19</v>
      </c>
      <c r="N160" s="228" t="s">
        <v>43</v>
      </c>
      <c r="O160" s="8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1" t="s">
        <v>145</v>
      </c>
      <c r="AT160" s="231" t="s">
        <v>140</v>
      </c>
      <c r="AU160" s="231" t="s">
        <v>82</v>
      </c>
      <c r="AY160" s="19" t="s">
        <v>138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9" t="s">
        <v>80</v>
      </c>
      <c r="BK160" s="232">
        <f>ROUND(I160*H160,2)</f>
        <v>0</v>
      </c>
      <c r="BL160" s="19" t="s">
        <v>145</v>
      </c>
      <c r="BM160" s="231" t="s">
        <v>251</v>
      </c>
    </row>
    <row r="161" s="2" customFormat="1">
      <c r="A161" s="40"/>
      <c r="B161" s="41"/>
      <c r="C161" s="42"/>
      <c r="D161" s="233" t="s">
        <v>147</v>
      </c>
      <c r="E161" s="42"/>
      <c r="F161" s="234" t="s">
        <v>252</v>
      </c>
      <c r="G161" s="42"/>
      <c r="H161" s="42"/>
      <c r="I161" s="138"/>
      <c r="J161" s="42"/>
      <c r="K161" s="42"/>
      <c r="L161" s="46"/>
      <c r="M161" s="235"/>
      <c r="N161" s="23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147</v>
      </c>
      <c r="AU161" s="19" t="s">
        <v>82</v>
      </c>
    </row>
    <row r="162" s="14" customFormat="1">
      <c r="A162" s="14"/>
      <c r="B162" s="249"/>
      <c r="C162" s="250"/>
      <c r="D162" s="233" t="s">
        <v>149</v>
      </c>
      <c r="E162" s="251" t="s">
        <v>19</v>
      </c>
      <c r="F162" s="252" t="s">
        <v>218</v>
      </c>
      <c r="G162" s="250"/>
      <c r="H162" s="251" t="s">
        <v>19</v>
      </c>
      <c r="I162" s="253"/>
      <c r="J162" s="250"/>
      <c r="K162" s="250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149</v>
      </c>
      <c r="AU162" s="258" t="s">
        <v>82</v>
      </c>
      <c r="AV162" s="14" t="s">
        <v>80</v>
      </c>
      <c r="AW162" s="14" t="s">
        <v>33</v>
      </c>
      <c r="AX162" s="14" t="s">
        <v>72</v>
      </c>
      <c r="AY162" s="258" t="s">
        <v>138</v>
      </c>
    </row>
    <row r="163" s="13" customFormat="1">
      <c r="A163" s="13"/>
      <c r="B163" s="237"/>
      <c r="C163" s="238"/>
      <c r="D163" s="233" t="s">
        <v>149</v>
      </c>
      <c r="E163" s="239" t="s">
        <v>19</v>
      </c>
      <c r="F163" s="240" t="s">
        <v>237</v>
      </c>
      <c r="G163" s="238"/>
      <c r="H163" s="241">
        <v>126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149</v>
      </c>
      <c r="AU163" s="247" t="s">
        <v>82</v>
      </c>
      <c r="AV163" s="13" t="s">
        <v>82</v>
      </c>
      <c r="AW163" s="13" t="s">
        <v>33</v>
      </c>
      <c r="AX163" s="13" t="s">
        <v>72</v>
      </c>
      <c r="AY163" s="247" t="s">
        <v>138</v>
      </c>
    </row>
    <row r="164" s="13" customFormat="1">
      <c r="A164" s="13"/>
      <c r="B164" s="237"/>
      <c r="C164" s="238"/>
      <c r="D164" s="233" t="s">
        <v>149</v>
      </c>
      <c r="E164" s="239" t="s">
        <v>19</v>
      </c>
      <c r="F164" s="240" t="s">
        <v>238</v>
      </c>
      <c r="G164" s="238"/>
      <c r="H164" s="241">
        <v>551.51999999999998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149</v>
      </c>
      <c r="AU164" s="247" t="s">
        <v>82</v>
      </c>
      <c r="AV164" s="13" t="s">
        <v>82</v>
      </c>
      <c r="AW164" s="13" t="s">
        <v>33</v>
      </c>
      <c r="AX164" s="13" t="s">
        <v>72</v>
      </c>
      <c r="AY164" s="247" t="s">
        <v>138</v>
      </c>
    </row>
    <row r="165" s="2" customFormat="1" ht="24" customHeight="1">
      <c r="A165" s="40"/>
      <c r="B165" s="41"/>
      <c r="C165" s="220" t="s">
        <v>253</v>
      </c>
      <c r="D165" s="220" t="s">
        <v>140</v>
      </c>
      <c r="E165" s="221" t="s">
        <v>254</v>
      </c>
      <c r="F165" s="222" t="s">
        <v>255</v>
      </c>
      <c r="G165" s="223" t="s">
        <v>184</v>
      </c>
      <c r="H165" s="224">
        <v>338.75999999999999</v>
      </c>
      <c r="I165" s="225"/>
      <c r="J165" s="226">
        <f>ROUND(I165*H165,2)</f>
        <v>0</v>
      </c>
      <c r="K165" s="222" t="s">
        <v>144</v>
      </c>
      <c r="L165" s="46"/>
      <c r="M165" s="227" t="s">
        <v>19</v>
      </c>
      <c r="N165" s="228" t="s">
        <v>43</v>
      </c>
      <c r="O165" s="8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1" t="s">
        <v>145</v>
      </c>
      <c r="AT165" s="231" t="s">
        <v>140</v>
      </c>
      <c r="AU165" s="231" t="s">
        <v>82</v>
      </c>
      <c r="AY165" s="19" t="s">
        <v>138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9" t="s">
        <v>80</v>
      </c>
      <c r="BK165" s="232">
        <f>ROUND(I165*H165,2)</f>
        <v>0</v>
      </c>
      <c r="BL165" s="19" t="s">
        <v>145</v>
      </c>
      <c r="BM165" s="231" t="s">
        <v>256</v>
      </c>
    </row>
    <row r="166" s="2" customFormat="1">
      <c r="A166" s="40"/>
      <c r="B166" s="41"/>
      <c r="C166" s="42"/>
      <c r="D166" s="233" t="s">
        <v>147</v>
      </c>
      <c r="E166" s="42"/>
      <c r="F166" s="234" t="s">
        <v>257</v>
      </c>
      <c r="G166" s="42"/>
      <c r="H166" s="42"/>
      <c r="I166" s="138"/>
      <c r="J166" s="42"/>
      <c r="K166" s="42"/>
      <c r="L166" s="46"/>
      <c r="M166" s="235"/>
      <c r="N166" s="236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147</v>
      </c>
      <c r="AU166" s="19" t="s">
        <v>82</v>
      </c>
    </row>
    <row r="167" s="14" customFormat="1">
      <c r="A167" s="14"/>
      <c r="B167" s="249"/>
      <c r="C167" s="250"/>
      <c r="D167" s="233" t="s">
        <v>149</v>
      </c>
      <c r="E167" s="251" t="s">
        <v>19</v>
      </c>
      <c r="F167" s="252" t="s">
        <v>208</v>
      </c>
      <c r="G167" s="250"/>
      <c r="H167" s="251" t="s">
        <v>19</v>
      </c>
      <c r="I167" s="253"/>
      <c r="J167" s="250"/>
      <c r="K167" s="250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149</v>
      </c>
      <c r="AU167" s="258" t="s">
        <v>82</v>
      </c>
      <c r="AV167" s="14" t="s">
        <v>80</v>
      </c>
      <c r="AW167" s="14" t="s">
        <v>33</v>
      </c>
      <c r="AX167" s="14" t="s">
        <v>72</v>
      </c>
      <c r="AY167" s="258" t="s">
        <v>138</v>
      </c>
    </row>
    <row r="168" s="13" customFormat="1">
      <c r="A168" s="13"/>
      <c r="B168" s="237"/>
      <c r="C168" s="238"/>
      <c r="D168" s="233" t="s">
        <v>149</v>
      </c>
      <c r="E168" s="239" t="s">
        <v>19</v>
      </c>
      <c r="F168" s="240" t="s">
        <v>245</v>
      </c>
      <c r="G168" s="238"/>
      <c r="H168" s="241">
        <v>126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149</v>
      </c>
      <c r="AU168" s="247" t="s">
        <v>82</v>
      </c>
      <c r="AV168" s="13" t="s">
        <v>82</v>
      </c>
      <c r="AW168" s="13" t="s">
        <v>33</v>
      </c>
      <c r="AX168" s="13" t="s">
        <v>72</v>
      </c>
      <c r="AY168" s="247" t="s">
        <v>138</v>
      </c>
    </row>
    <row r="169" s="13" customFormat="1">
      <c r="A169" s="13"/>
      <c r="B169" s="237"/>
      <c r="C169" s="238"/>
      <c r="D169" s="233" t="s">
        <v>149</v>
      </c>
      <c r="E169" s="239" t="s">
        <v>19</v>
      </c>
      <c r="F169" s="240" t="s">
        <v>246</v>
      </c>
      <c r="G169" s="238"/>
      <c r="H169" s="241">
        <v>551.51999999999998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149</v>
      </c>
      <c r="AU169" s="247" t="s">
        <v>82</v>
      </c>
      <c r="AV169" s="13" t="s">
        <v>82</v>
      </c>
      <c r="AW169" s="13" t="s">
        <v>33</v>
      </c>
      <c r="AX169" s="13" t="s">
        <v>72</v>
      </c>
      <c r="AY169" s="247" t="s">
        <v>138</v>
      </c>
    </row>
    <row r="170" s="13" customFormat="1">
      <c r="A170" s="13"/>
      <c r="B170" s="237"/>
      <c r="C170" s="238"/>
      <c r="D170" s="233" t="s">
        <v>149</v>
      </c>
      <c r="E170" s="238"/>
      <c r="F170" s="240" t="s">
        <v>258</v>
      </c>
      <c r="G170" s="238"/>
      <c r="H170" s="241">
        <v>338.75999999999999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149</v>
      </c>
      <c r="AU170" s="247" t="s">
        <v>82</v>
      </c>
      <c r="AV170" s="13" t="s">
        <v>82</v>
      </c>
      <c r="AW170" s="13" t="s">
        <v>4</v>
      </c>
      <c r="AX170" s="13" t="s">
        <v>80</v>
      </c>
      <c r="AY170" s="247" t="s">
        <v>138</v>
      </c>
    </row>
    <row r="171" s="2" customFormat="1" ht="24" customHeight="1">
      <c r="A171" s="40"/>
      <c r="B171" s="41"/>
      <c r="C171" s="220" t="s">
        <v>259</v>
      </c>
      <c r="D171" s="220" t="s">
        <v>140</v>
      </c>
      <c r="E171" s="221" t="s">
        <v>260</v>
      </c>
      <c r="F171" s="222" t="s">
        <v>261</v>
      </c>
      <c r="G171" s="223" t="s">
        <v>143</v>
      </c>
      <c r="H171" s="224">
        <v>2140.8800000000001</v>
      </c>
      <c r="I171" s="225"/>
      <c r="J171" s="226">
        <f>ROUND(I171*H171,2)</f>
        <v>0</v>
      </c>
      <c r="K171" s="222" t="s">
        <v>144</v>
      </c>
      <c r="L171" s="46"/>
      <c r="M171" s="227" t="s">
        <v>19</v>
      </c>
      <c r="N171" s="228" t="s">
        <v>43</v>
      </c>
      <c r="O171" s="86"/>
      <c r="P171" s="229">
        <f>O171*H171</f>
        <v>0</v>
      </c>
      <c r="Q171" s="229">
        <v>0.00013999999999999999</v>
      </c>
      <c r="R171" s="229">
        <f>Q171*H171</f>
        <v>0.29972319999999997</v>
      </c>
      <c r="S171" s="229">
        <v>0</v>
      </c>
      <c r="T171" s="23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1" t="s">
        <v>145</v>
      </c>
      <c r="AT171" s="231" t="s">
        <v>140</v>
      </c>
      <c r="AU171" s="231" t="s">
        <v>82</v>
      </c>
      <c r="AY171" s="19" t="s">
        <v>138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9" t="s">
        <v>80</v>
      </c>
      <c r="BK171" s="232">
        <f>ROUND(I171*H171,2)</f>
        <v>0</v>
      </c>
      <c r="BL171" s="19" t="s">
        <v>145</v>
      </c>
      <c r="BM171" s="231" t="s">
        <v>262</v>
      </c>
    </row>
    <row r="172" s="2" customFormat="1">
      <c r="A172" s="40"/>
      <c r="B172" s="41"/>
      <c r="C172" s="42"/>
      <c r="D172" s="233" t="s">
        <v>147</v>
      </c>
      <c r="E172" s="42"/>
      <c r="F172" s="234" t="s">
        <v>263</v>
      </c>
      <c r="G172" s="42"/>
      <c r="H172" s="42"/>
      <c r="I172" s="138"/>
      <c r="J172" s="42"/>
      <c r="K172" s="42"/>
      <c r="L172" s="46"/>
      <c r="M172" s="235"/>
      <c r="N172" s="23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82</v>
      </c>
    </row>
    <row r="173" s="13" customFormat="1">
      <c r="A173" s="13"/>
      <c r="B173" s="237"/>
      <c r="C173" s="238"/>
      <c r="D173" s="233" t="s">
        <v>149</v>
      </c>
      <c r="E173" s="239" t="s">
        <v>19</v>
      </c>
      <c r="F173" s="240" t="s">
        <v>264</v>
      </c>
      <c r="G173" s="238"/>
      <c r="H173" s="241">
        <v>560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149</v>
      </c>
      <c r="AU173" s="247" t="s">
        <v>82</v>
      </c>
      <c r="AV173" s="13" t="s">
        <v>82</v>
      </c>
      <c r="AW173" s="13" t="s">
        <v>33</v>
      </c>
      <c r="AX173" s="13" t="s">
        <v>72</v>
      </c>
      <c r="AY173" s="247" t="s">
        <v>138</v>
      </c>
    </row>
    <row r="174" s="13" customFormat="1">
      <c r="A174" s="13"/>
      <c r="B174" s="237"/>
      <c r="C174" s="238"/>
      <c r="D174" s="233" t="s">
        <v>149</v>
      </c>
      <c r="E174" s="239" t="s">
        <v>19</v>
      </c>
      <c r="F174" s="240" t="s">
        <v>265</v>
      </c>
      <c r="G174" s="238"/>
      <c r="H174" s="241">
        <v>294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149</v>
      </c>
      <c r="AU174" s="247" t="s">
        <v>82</v>
      </c>
      <c r="AV174" s="13" t="s">
        <v>82</v>
      </c>
      <c r="AW174" s="13" t="s">
        <v>33</v>
      </c>
      <c r="AX174" s="13" t="s">
        <v>72</v>
      </c>
      <c r="AY174" s="247" t="s">
        <v>138</v>
      </c>
    </row>
    <row r="175" s="13" customFormat="1">
      <c r="A175" s="13"/>
      <c r="B175" s="237"/>
      <c r="C175" s="238"/>
      <c r="D175" s="233" t="s">
        <v>149</v>
      </c>
      <c r="E175" s="239" t="s">
        <v>19</v>
      </c>
      <c r="F175" s="240" t="s">
        <v>266</v>
      </c>
      <c r="G175" s="238"/>
      <c r="H175" s="241">
        <v>1286.8800000000001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149</v>
      </c>
      <c r="AU175" s="247" t="s">
        <v>82</v>
      </c>
      <c r="AV175" s="13" t="s">
        <v>82</v>
      </c>
      <c r="AW175" s="13" t="s">
        <v>33</v>
      </c>
      <c r="AX175" s="13" t="s">
        <v>72</v>
      </c>
      <c r="AY175" s="247" t="s">
        <v>138</v>
      </c>
    </row>
    <row r="176" s="2" customFormat="1" ht="16.5" customHeight="1">
      <c r="A176" s="40"/>
      <c r="B176" s="41"/>
      <c r="C176" s="259" t="s">
        <v>267</v>
      </c>
      <c r="D176" s="259" t="s">
        <v>268</v>
      </c>
      <c r="E176" s="260" t="s">
        <v>269</v>
      </c>
      <c r="F176" s="261" t="s">
        <v>270</v>
      </c>
      <c r="G176" s="262" t="s">
        <v>143</v>
      </c>
      <c r="H176" s="263">
        <v>2462.0120000000002</v>
      </c>
      <c r="I176" s="264"/>
      <c r="J176" s="265">
        <f>ROUND(I176*H176,2)</f>
        <v>0</v>
      </c>
      <c r="K176" s="261" t="s">
        <v>144</v>
      </c>
      <c r="L176" s="266"/>
      <c r="M176" s="267" t="s">
        <v>19</v>
      </c>
      <c r="N176" s="268" t="s">
        <v>43</v>
      </c>
      <c r="O176" s="86"/>
      <c r="P176" s="229">
        <f>O176*H176</f>
        <v>0</v>
      </c>
      <c r="Q176" s="229">
        <v>0.00032000000000000003</v>
      </c>
      <c r="R176" s="229">
        <f>Q176*H176</f>
        <v>0.78784384000000007</v>
      </c>
      <c r="S176" s="229">
        <v>0</v>
      </c>
      <c r="T176" s="23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1" t="s">
        <v>188</v>
      </c>
      <c r="AT176" s="231" t="s">
        <v>268</v>
      </c>
      <c r="AU176" s="231" t="s">
        <v>82</v>
      </c>
      <c r="AY176" s="19" t="s">
        <v>138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9" t="s">
        <v>80</v>
      </c>
      <c r="BK176" s="232">
        <f>ROUND(I176*H176,2)</f>
        <v>0</v>
      </c>
      <c r="BL176" s="19" t="s">
        <v>145</v>
      </c>
      <c r="BM176" s="231" t="s">
        <v>271</v>
      </c>
    </row>
    <row r="177" s="2" customFormat="1">
      <c r="A177" s="40"/>
      <c r="B177" s="41"/>
      <c r="C177" s="42"/>
      <c r="D177" s="233" t="s">
        <v>147</v>
      </c>
      <c r="E177" s="42"/>
      <c r="F177" s="234" t="s">
        <v>270</v>
      </c>
      <c r="G177" s="42"/>
      <c r="H177" s="42"/>
      <c r="I177" s="138"/>
      <c r="J177" s="42"/>
      <c r="K177" s="42"/>
      <c r="L177" s="46"/>
      <c r="M177" s="235"/>
      <c r="N177" s="23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147</v>
      </c>
      <c r="AU177" s="19" t="s">
        <v>82</v>
      </c>
    </row>
    <row r="178" s="2" customFormat="1">
      <c r="A178" s="40"/>
      <c r="B178" s="41"/>
      <c r="C178" s="42"/>
      <c r="D178" s="233" t="s">
        <v>165</v>
      </c>
      <c r="E178" s="42"/>
      <c r="F178" s="248" t="s">
        <v>272</v>
      </c>
      <c r="G178" s="42"/>
      <c r="H178" s="42"/>
      <c r="I178" s="138"/>
      <c r="J178" s="42"/>
      <c r="K178" s="42"/>
      <c r="L178" s="46"/>
      <c r="M178" s="235"/>
      <c r="N178" s="23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165</v>
      </c>
      <c r="AU178" s="19" t="s">
        <v>82</v>
      </c>
    </row>
    <row r="179" s="13" customFormat="1">
      <c r="A179" s="13"/>
      <c r="B179" s="237"/>
      <c r="C179" s="238"/>
      <c r="D179" s="233" t="s">
        <v>149</v>
      </c>
      <c r="E179" s="239" t="s">
        <v>19</v>
      </c>
      <c r="F179" s="240" t="s">
        <v>264</v>
      </c>
      <c r="G179" s="238"/>
      <c r="H179" s="241">
        <v>560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149</v>
      </c>
      <c r="AU179" s="247" t="s">
        <v>82</v>
      </c>
      <c r="AV179" s="13" t="s">
        <v>82</v>
      </c>
      <c r="AW179" s="13" t="s">
        <v>33</v>
      </c>
      <c r="AX179" s="13" t="s">
        <v>72</v>
      </c>
      <c r="AY179" s="247" t="s">
        <v>138</v>
      </c>
    </row>
    <row r="180" s="13" customFormat="1">
      <c r="A180" s="13"/>
      <c r="B180" s="237"/>
      <c r="C180" s="238"/>
      <c r="D180" s="233" t="s">
        <v>149</v>
      </c>
      <c r="E180" s="239" t="s">
        <v>19</v>
      </c>
      <c r="F180" s="240" t="s">
        <v>265</v>
      </c>
      <c r="G180" s="238"/>
      <c r="H180" s="241">
        <v>294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149</v>
      </c>
      <c r="AU180" s="247" t="s">
        <v>82</v>
      </c>
      <c r="AV180" s="13" t="s">
        <v>82</v>
      </c>
      <c r="AW180" s="13" t="s">
        <v>33</v>
      </c>
      <c r="AX180" s="13" t="s">
        <v>72</v>
      </c>
      <c r="AY180" s="247" t="s">
        <v>138</v>
      </c>
    </row>
    <row r="181" s="13" customFormat="1">
      <c r="A181" s="13"/>
      <c r="B181" s="237"/>
      <c r="C181" s="238"/>
      <c r="D181" s="233" t="s">
        <v>149</v>
      </c>
      <c r="E181" s="239" t="s">
        <v>19</v>
      </c>
      <c r="F181" s="240" t="s">
        <v>266</v>
      </c>
      <c r="G181" s="238"/>
      <c r="H181" s="241">
        <v>1286.8800000000001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149</v>
      </c>
      <c r="AU181" s="247" t="s">
        <v>82</v>
      </c>
      <c r="AV181" s="13" t="s">
        <v>82</v>
      </c>
      <c r="AW181" s="13" t="s">
        <v>33</v>
      </c>
      <c r="AX181" s="13" t="s">
        <v>72</v>
      </c>
      <c r="AY181" s="247" t="s">
        <v>138</v>
      </c>
    </row>
    <row r="182" s="13" customFormat="1">
      <c r="A182" s="13"/>
      <c r="B182" s="237"/>
      <c r="C182" s="238"/>
      <c r="D182" s="233" t="s">
        <v>149</v>
      </c>
      <c r="E182" s="238"/>
      <c r="F182" s="240" t="s">
        <v>273</v>
      </c>
      <c r="G182" s="238"/>
      <c r="H182" s="241">
        <v>2462.0120000000002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149</v>
      </c>
      <c r="AU182" s="247" t="s">
        <v>82</v>
      </c>
      <c r="AV182" s="13" t="s">
        <v>82</v>
      </c>
      <c r="AW182" s="13" t="s">
        <v>4</v>
      </c>
      <c r="AX182" s="13" t="s">
        <v>80</v>
      </c>
      <c r="AY182" s="247" t="s">
        <v>138</v>
      </c>
    </row>
    <row r="183" s="2" customFormat="1" ht="24" customHeight="1">
      <c r="A183" s="40"/>
      <c r="B183" s="41"/>
      <c r="C183" s="220" t="s">
        <v>274</v>
      </c>
      <c r="D183" s="220" t="s">
        <v>140</v>
      </c>
      <c r="E183" s="221" t="s">
        <v>275</v>
      </c>
      <c r="F183" s="222" t="s">
        <v>276</v>
      </c>
      <c r="G183" s="223" t="s">
        <v>184</v>
      </c>
      <c r="H183" s="224">
        <v>1355.04</v>
      </c>
      <c r="I183" s="225"/>
      <c r="J183" s="226">
        <f>ROUND(I183*H183,2)</f>
        <v>0</v>
      </c>
      <c r="K183" s="222" t="s">
        <v>144</v>
      </c>
      <c r="L183" s="46"/>
      <c r="M183" s="227" t="s">
        <v>19</v>
      </c>
      <c r="N183" s="228" t="s">
        <v>43</v>
      </c>
      <c r="O183" s="8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145</v>
      </c>
      <c r="AT183" s="231" t="s">
        <v>140</v>
      </c>
      <c r="AU183" s="231" t="s">
        <v>82</v>
      </c>
      <c r="AY183" s="19" t="s">
        <v>138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9" t="s">
        <v>80</v>
      </c>
      <c r="BK183" s="232">
        <f>ROUND(I183*H183,2)</f>
        <v>0</v>
      </c>
      <c r="BL183" s="19" t="s">
        <v>145</v>
      </c>
      <c r="BM183" s="231" t="s">
        <v>277</v>
      </c>
    </row>
    <row r="184" s="2" customFormat="1">
      <c r="A184" s="40"/>
      <c r="B184" s="41"/>
      <c r="C184" s="42"/>
      <c r="D184" s="233" t="s">
        <v>147</v>
      </c>
      <c r="E184" s="42"/>
      <c r="F184" s="234" t="s">
        <v>278</v>
      </c>
      <c r="G184" s="42"/>
      <c r="H184" s="42"/>
      <c r="I184" s="138"/>
      <c r="J184" s="42"/>
      <c r="K184" s="42"/>
      <c r="L184" s="46"/>
      <c r="M184" s="235"/>
      <c r="N184" s="23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82</v>
      </c>
    </row>
    <row r="185" s="14" customFormat="1">
      <c r="A185" s="14"/>
      <c r="B185" s="249"/>
      <c r="C185" s="250"/>
      <c r="D185" s="233" t="s">
        <v>149</v>
      </c>
      <c r="E185" s="251" t="s">
        <v>19</v>
      </c>
      <c r="F185" s="252" t="s">
        <v>279</v>
      </c>
      <c r="G185" s="250"/>
      <c r="H185" s="251" t="s">
        <v>19</v>
      </c>
      <c r="I185" s="253"/>
      <c r="J185" s="250"/>
      <c r="K185" s="250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149</v>
      </c>
      <c r="AU185" s="258" t="s">
        <v>82</v>
      </c>
      <c r="AV185" s="14" t="s">
        <v>80</v>
      </c>
      <c r="AW185" s="14" t="s">
        <v>33</v>
      </c>
      <c r="AX185" s="14" t="s">
        <v>72</v>
      </c>
      <c r="AY185" s="258" t="s">
        <v>138</v>
      </c>
    </row>
    <row r="186" s="13" customFormat="1">
      <c r="A186" s="13"/>
      <c r="B186" s="237"/>
      <c r="C186" s="238"/>
      <c r="D186" s="233" t="s">
        <v>149</v>
      </c>
      <c r="E186" s="239" t="s">
        <v>19</v>
      </c>
      <c r="F186" s="240" t="s">
        <v>280</v>
      </c>
      <c r="G186" s="238"/>
      <c r="H186" s="241">
        <v>252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149</v>
      </c>
      <c r="AU186" s="247" t="s">
        <v>82</v>
      </c>
      <c r="AV186" s="13" t="s">
        <v>82</v>
      </c>
      <c r="AW186" s="13" t="s">
        <v>33</v>
      </c>
      <c r="AX186" s="13" t="s">
        <v>72</v>
      </c>
      <c r="AY186" s="247" t="s">
        <v>138</v>
      </c>
    </row>
    <row r="187" s="13" customFormat="1">
      <c r="A187" s="13"/>
      <c r="B187" s="237"/>
      <c r="C187" s="238"/>
      <c r="D187" s="233" t="s">
        <v>149</v>
      </c>
      <c r="E187" s="239" t="s">
        <v>19</v>
      </c>
      <c r="F187" s="240" t="s">
        <v>281</v>
      </c>
      <c r="G187" s="238"/>
      <c r="H187" s="241">
        <v>1103.04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149</v>
      </c>
      <c r="AU187" s="247" t="s">
        <v>82</v>
      </c>
      <c r="AV187" s="13" t="s">
        <v>82</v>
      </c>
      <c r="AW187" s="13" t="s">
        <v>33</v>
      </c>
      <c r="AX187" s="13" t="s">
        <v>72</v>
      </c>
      <c r="AY187" s="247" t="s">
        <v>138</v>
      </c>
    </row>
    <row r="188" s="2" customFormat="1" ht="24" customHeight="1">
      <c r="A188" s="40"/>
      <c r="B188" s="41"/>
      <c r="C188" s="220" t="s">
        <v>7</v>
      </c>
      <c r="D188" s="220" t="s">
        <v>140</v>
      </c>
      <c r="E188" s="221" t="s">
        <v>282</v>
      </c>
      <c r="F188" s="222" t="s">
        <v>283</v>
      </c>
      <c r="G188" s="223" t="s">
        <v>184</v>
      </c>
      <c r="H188" s="224">
        <v>6476.3900000000003</v>
      </c>
      <c r="I188" s="225"/>
      <c r="J188" s="226">
        <f>ROUND(I188*H188,2)</f>
        <v>0</v>
      </c>
      <c r="K188" s="222" t="s">
        <v>19</v>
      </c>
      <c r="L188" s="46"/>
      <c r="M188" s="227" t="s">
        <v>19</v>
      </c>
      <c r="N188" s="228" t="s">
        <v>43</v>
      </c>
      <c r="O188" s="86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1" t="s">
        <v>145</v>
      </c>
      <c r="AT188" s="231" t="s">
        <v>140</v>
      </c>
      <c r="AU188" s="231" t="s">
        <v>82</v>
      </c>
      <c r="AY188" s="19" t="s">
        <v>138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9" t="s">
        <v>80</v>
      </c>
      <c r="BK188" s="232">
        <f>ROUND(I188*H188,2)</f>
        <v>0</v>
      </c>
      <c r="BL188" s="19" t="s">
        <v>145</v>
      </c>
      <c r="BM188" s="231" t="s">
        <v>284</v>
      </c>
    </row>
    <row r="189" s="2" customFormat="1">
      <c r="A189" s="40"/>
      <c r="B189" s="41"/>
      <c r="C189" s="42"/>
      <c r="D189" s="233" t="s">
        <v>147</v>
      </c>
      <c r="E189" s="42"/>
      <c r="F189" s="234" t="s">
        <v>283</v>
      </c>
      <c r="G189" s="42"/>
      <c r="H189" s="42"/>
      <c r="I189" s="138"/>
      <c r="J189" s="42"/>
      <c r="K189" s="42"/>
      <c r="L189" s="46"/>
      <c r="M189" s="235"/>
      <c r="N189" s="236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147</v>
      </c>
      <c r="AU189" s="19" t="s">
        <v>82</v>
      </c>
    </row>
    <row r="190" s="13" customFormat="1">
      <c r="A190" s="13"/>
      <c r="B190" s="237"/>
      <c r="C190" s="238"/>
      <c r="D190" s="233" t="s">
        <v>149</v>
      </c>
      <c r="E190" s="239" t="s">
        <v>19</v>
      </c>
      <c r="F190" s="240" t="s">
        <v>285</v>
      </c>
      <c r="G190" s="238"/>
      <c r="H190" s="241">
        <v>2227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149</v>
      </c>
      <c r="AU190" s="247" t="s">
        <v>82</v>
      </c>
      <c r="AV190" s="13" t="s">
        <v>82</v>
      </c>
      <c r="AW190" s="13" t="s">
        <v>33</v>
      </c>
      <c r="AX190" s="13" t="s">
        <v>72</v>
      </c>
      <c r="AY190" s="247" t="s">
        <v>138</v>
      </c>
    </row>
    <row r="191" s="13" customFormat="1">
      <c r="A191" s="13"/>
      <c r="B191" s="237"/>
      <c r="C191" s="238"/>
      <c r="D191" s="233" t="s">
        <v>149</v>
      </c>
      <c r="E191" s="239" t="s">
        <v>19</v>
      </c>
      <c r="F191" s="240" t="s">
        <v>286</v>
      </c>
      <c r="G191" s="238"/>
      <c r="H191" s="241">
        <v>100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149</v>
      </c>
      <c r="AU191" s="247" t="s">
        <v>82</v>
      </c>
      <c r="AV191" s="13" t="s">
        <v>82</v>
      </c>
      <c r="AW191" s="13" t="s">
        <v>33</v>
      </c>
      <c r="AX191" s="13" t="s">
        <v>72</v>
      </c>
      <c r="AY191" s="247" t="s">
        <v>138</v>
      </c>
    </row>
    <row r="192" s="13" customFormat="1">
      <c r="A192" s="13"/>
      <c r="B192" s="237"/>
      <c r="C192" s="238"/>
      <c r="D192" s="233" t="s">
        <v>149</v>
      </c>
      <c r="E192" s="239" t="s">
        <v>19</v>
      </c>
      <c r="F192" s="240" t="s">
        <v>287</v>
      </c>
      <c r="G192" s="238"/>
      <c r="H192" s="241">
        <v>2416.5700000000002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149</v>
      </c>
      <c r="AU192" s="247" t="s">
        <v>82</v>
      </c>
      <c r="AV192" s="13" t="s">
        <v>82</v>
      </c>
      <c r="AW192" s="13" t="s">
        <v>33</v>
      </c>
      <c r="AX192" s="13" t="s">
        <v>72</v>
      </c>
      <c r="AY192" s="247" t="s">
        <v>138</v>
      </c>
    </row>
    <row r="193" s="13" customFormat="1">
      <c r="A193" s="13"/>
      <c r="B193" s="237"/>
      <c r="C193" s="238"/>
      <c r="D193" s="233" t="s">
        <v>149</v>
      </c>
      <c r="E193" s="239" t="s">
        <v>19</v>
      </c>
      <c r="F193" s="240" t="s">
        <v>288</v>
      </c>
      <c r="G193" s="238"/>
      <c r="H193" s="241">
        <v>1732.8199999999999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149</v>
      </c>
      <c r="AU193" s="247" t="s">
        <v>82</v>
      </c>
      <c r="AV193" s="13" t="s">
        <v>82</v>
      </c>
      <c r="AW193" s="13" t="s">
        <v>33</v>
      </c>
      <c r="AX193" s="13" t="s">
        <v>72</v>
      </c>
      <c r="AY193" s="247" t="s">
        <v>138</v>
      </c>
    </row>
    <row r="194" s="2" customFormat="1" ht="24" customHeight="1">
      <c r="A194" s="40"/>
      <c r="B194" s="41"/>
      <c r="C194" s="220" t="s">
        <v>289</v>
      </c>
      <c r="D194" s="220" t="s">
        <v>140</v>
      </c>
      <c r="E194" s="221" t="s">
        <v>290</v>
      </c>
      <c r="F194" s="222" t="s">
        <v>291</v>
      </c>
      <c r="G194" s="223" t="s">
        <v>184</v>
      </c>
      <c r="H194" s="224">
        <v>700</v>
      </c>
      <c r="I194" s="225"/>
      <c r="J194" s="226">
        <f>ROUND(I194*H194,2)</f>
        <v>0</v>
      </c>
      <c r="K194" s="222" t="s">
        <v>144</v>
      </c>
      <c r="L194" s="46"/>
      <c r="M194" s="227" t="s">
        <v>19</v>
      </c>
      <c r="N194" s="228" t="s">
        <v>43</v>
      </c>
      <c r="O194" s="86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1" t="s">
        <v>145</v>
      </c>
      <c r="AT194" s="231" t="s">
        <v>140</v>
      </c>
      <c r="AU194" s="231" t="s">
        <v>82</v>
      </c>
      <c r="AY194" s="19" t="s">
        <v>138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9" t="s">
        <v>80</v>
      </c>
      <c r="BK194" s="232">
        <f>ROUND(I194*H194,2)</f>
        <v>0</v>
      </c>
      <c r="BL194" s="19" t="s">
        <v>145</v>
      </c>
      <c r="BM194" s="231" t="s">
        <v>292</v>
      </c>
    </row>
    <row r="195" s="2" customFormat="1">
      <c r="A195" s="40"/>
      <c r="B195" s="41"/>
      <c r="C195" s="42"/>
      <c r="D195" s="233" t="s">
        <v>147</v>
      </c>
      <c r="E195" s="42"/>
      <c r="F195" s="234" t="s">
        <v>293</v>
      </c>
      <c r="G195" s="42"/>
      <c r="H195" s="42"/>
      <c r="I195" s="138"/>
      <c r="J195" s="42"/>
      <c r="K195" s="42"/>
      <c r="L195" s="46"/>
      <c r="M195" s="235"/>
      <c r="N195" s="23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147</v>
      </c>
      <c r="AU195" s="19" t="s">
        <v>82</v>
      </c>
    </row>
    <row r="196" s="13" customFormat="1">
      <c r="A196" s="13"/>
      <c r="B196" s="237"/>
      <c r="C196" s="238"/>
      <c r="D196" s="233" t="s">
        <v>149</v>
      </c>
      <c r="E196" s="239" t="s">
        <v>19</v>
      </c>
      <c r="F196" s="240" t="s">
        <v>294</v>
      </c>
      <c r="G196" s="238"/>
      <c r="H196" s="241">
        <v>700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149</v>
      </c>
      <c r="AU196" s="247" t="s">
        <v>82</v>
      </c>
      <c r="AV196" s="13" t="s">
        <v>82</v>
      </c>
      <c r="AW196" s="13" t="s">
        <v>33</v>
      </c>
      <c r="AX196" s="13" t="s">
        <v>72</v>
      </c>
      <c r="AY196" s="247" t="s">
        <v>138</v>
      </c>
    </row>
    <row r="197" s="2" customFormat="1" ht="24" customHeight="1">
      <c r="A197" s="40"/>
      <c r="B197" s="41"/>
      <c r="C197" s="220" t="s">
        <v>295</v>
      </c>
      <c r="D197" s="220" t="s">
        <v>140</v>
      </c>
      <c r="E197" s="221" t="s">
        <v>296</v>
      </c>
      <c r="F197" s="222" t="s">
        <v>297</v>
      </c>
      <c r="G197" s="223" t="s">
        <v>184</v>
      </c>
      <c r="H197" s="224">
        <v>1491.5999999999999</v>
      </c>
      <c r="I197" s="225"/>
      <c r="J197" s="226">
        <f>ROUND(I197*H197,2)</f>
        <v>0</v>
      </c>
      <c r="K197" s="222" t="s">
        <v>144</v>
      </c>
      <c r="L197" s="46"/>
      <c r="M197" s="227" t="s">
        <v>19</v>
      </c>
      <c r="N197" s="228" t="s">
        <v>43</v>
      </c>
      <c r="O197" s="86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145</v>
      </c>
      <c r="AT197" s="231" t="s">
        <v>140</v>
      </c>
      <c r="AU197" s="231" t="s">
        <v>82</v>
      </c>
      <c r="AY197" s="19" t="s">
        <v>138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9" t="s">
        <v>80</v>
      </c>
      <c r="BK197" s="232">
        <f>ROUND(I197*H197,2)</f>
        <v>0</v>
      </c>
      <c r="BL197" s="19" t="s">
        <v>145</v>
      </c>
      <c r="BM197" s="231" t="s">
        <v>298</v>
      </c>
    </row>
    <row r="198" s="2" customFormat="1">
      <c r="A198" s="40"/>
      <c r="B198" s="41"/>
      <c r="C198" s="42"/>
      <c r="D198" s="233" t="s">
        <v>147</v>
      </c>
      <c r="E198" s="42"/>
      <c r="F198" s="234" t="s">
        <v>299</v>
      </c>
      <c r="G198" s="42"/>
      <c r="H198" s="42"/>
      <c r="I198" s="138"/>
      <c r="J198" s="42"/>
      <c r="K198" s="42"/>
      <c r="L198" s="46"/>
      <c r="M198" s="235"/>
      <c r="N198" s="23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147</v>
      </c>
      <c r="AU198" s="19" t="s">
        <v>82</v>
      </c>
    </row>
    <row r="199" s="13" customFormat="1">
      <c r="A199" s="13"/>
      <c r="B199" s="237"/>
      <c r="C199" s="238"/>
      <c r="D199" s="233" t="s">
        <v>149</v>
      </c>
      <c r="E199" s="239" t="s">
        <v>19</v>
      </c>
      <c r="F199" s="240" t="s">
        <v>300</v>
      </c>
      <c r="G199" s="238"/>
      <c r="H199" s="241">
        <v>266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149</v>
      </c>
      <c r="AU199" s="247" t="s">
        <v>82</v>
      </c>
      <c r="AV199" s="13" t="s">
        <v>82</v>
      </c>
      <c r="AW199" s="13" t="s">
        <v>33</v>
      </c>
      <c r="AX199" s="13" t="s">
        <v>72</v>
      </c>
      <c r="AY199" s="247" t="s">
        <v>138</v>
      </c>
    </row>
    <row r="200" s="13" customFormat="1">
      <c r="A200" s="13"/>
      <c r="B200" s="237"/>
      <c r="C200" s="238"/>
      <c r="D200" s="233" t="s">
        <v>149</v>
      </c>
      <c r="E200" s="239" t="s">
        <v>19</v>
      </c>
      <c r="F200" s="240" t="s">
        <v>301</v>
      </c>
      <c r="G200" s="238"/>
      <c r="H200" s="241">
        <v>1225.5999999999999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149</v>
      </c>
      <c r="AU200" s="247" t="s">
        <v>82</v>
      </c>
      <c r="AV200" s="13" t="s">
        <v>82</v>
      </c>
      <c r="AW200" s="13" t="s">
        <v>33</v>
      </c>
      <c r="AX200" s="13" t="s">
        <v>72</v>
      </c>
      <c r="AY200" s="247" t="s">
        <v>138</v>
      </c>
    </row>
    <row r="201" s="2" customFormat="1" ht="16.5" customHeight="1">
      <c r="A201" s="40"/>
      <c r="B201" s="41"/>
      <c r="C201" s="259" t="s">
        <v>302</v>
      </c>
      <c r="D201" s="259" t="s">
        <v>268</v>
      </c>
      <c r="E201" s="260" t="s">
        <v>303</v>
      </c>
      <c r="F201" s="261" t="s">
        <v>304</v>
      </c>
      <c r="G201" s="262" t="s">
        <v>305</v>
      </c>
      <c r="H201" s="263">
        <v>3944.8800000000001</v>
      </c>
      <c r="I201" s="264"/>
      <c r="J201" s="265">
        <f>ROUND(I201*H201,2)</f>
        <v>0</v>
      </c>
      <c r="K201" s="261" t="s">
        <v>19</v>
      </c>
      <c r="L201" s="266"/>
      <c r="M201" s="267" t="s">
        <v>19</v>
      </c>
      <c r="N201" s="268" t="s">
        <v>43</v>
      </c>
      <c r="O201" s="8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1" t="s">
        <v>188</v>
      </c>
      <c r="AT201" s="231" t="s">
        <v>268</v>
      </c>
      <c r="AU201" s="231" t="s">
        <v>82</v>
      </c>
      <c r="AY201" s="19" t="s">
        <v>138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9" t="s">
        <v>80</v>
      </c>
      <c r="BK201" s="232">
        <f>ROUND(I201*H201,2)</f>
        <v>0</v>
      </c>
      <c r="BL201" s="19" t="s">
        <v>145</v>
      </c>
      <c r="BM201" s="231" t="s">
        <v>306</v>
      </c>
    </row>
    <row r="202" s="2" customFormat="1">
      <c r="A202" s="40"/>
      <c r="B202" s="41"/>
      <c r="C202" s="42"/>
      <c r="D202" s="233" t="s">
        <v>147</v>
      </c>
      <c r="E202" s="42"/>
      <c r="F202" s="234" t="s">
        <v>304</v>
      </c>
      <c r="G202" s="42"/>
      <c r="H202" s="42"/>
      <c r="I202" s="138"/>
      <c r="J202" s="42"/>
      <c r="K202" s="42"/>
      <c r="L202" s="46"/>
      <c r="M202" s="235"/>
      <c r="N202" s="23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147</v>
      </c>
      <c r="AU202" s="19" t="s">
        <v>82</v>
      </c>
    </row>
    <row r="203" s="13" customFormat="1">
      <c r="A203" s="13"/>
      <c r="B203" s="237"/>
      <c r="C203" s="238"/>
      <c r="D203" s="233" t="s">
        <v>149</v>
      </c>
      <c r="E203" s="239" t="s">
        <v>19</v>
      </c>
      <c r="F203" s="240" t="s">
        <v>294</v>
      </c>
      <c r="G203" s="238"/>
      <c r="H203" s="241">
        <v>700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149</v>
      </c>
      <c r="AU203" s="247" t="s">
        <v>82</v>
      </c>
      <c r="AV203" s="13" t="s">
        <v>82</v>
      </c>
      <c r="AW203" s="13" t="s">
        <v>33</v>
      </c>
      <c r="AX203" s="13" t="s">
        <v>72</v>
      </c>
      <c r="AY203" s="247" t="s">
        <v>138</v>
      </c>
    </row>
    <row r="204" s="13" customFormat="1">
      <c r="A204" s="13"/>
      <c r="B204" s="237"/>
      <c r="C204" s="238"/>
      <c r="D204" s="233" t="s">
        <v>149</v>
      </c>
      <c r="E204" s="239" t="s">
        <v>19</v>
      </c>
      <c r="F204" s="240" t="s">
        <v>300</v>
      </c>
      <c r="G204" s="238"/>
      <c r="H204" s="241">
        <v>266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149</v>
      </c>
      <c r="AU204" s="247" t="s">
        <v>82</v>
      </c>
      <c r="AV204" s="13" t="s">
        <v>82</v>
      </c>
      <c r="AW204" s="13" t="s">
        <v>33</v>
      </c>
      <c r="AX204" s="13" t="s">
        <v>72</v>
      </c>
      <c r="AY204" s="247" t="s">
        <v>138</v>
      </c>
    </row>
    <row r="205" s="13" customFormat="1">
      <c r="A205" s="13"/>
      <c r="B205" s="237"/>
      <c r="C205" s="238"/>
      <c r="D205" s="233" t="s">
        <v>149</v>
      </c>
      <c r="E205" s="239" t="s">
        <v>19</v>
      </c>
      <c r="F205" s="240" t="s">
        <v>301</v>
      </c>
      <c r="G205" s="238"/>
      <c r="H205" s="241">
        <v>1225.5999999999999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149</v>
      </c>
      <c r="AU205" s="247" t="s">
        <v>82</v>
      </c>
      <c r="AV205" s="13" t="s">
        <v>82</v>
      </c>
      <c r="AW205" s="13" t="s">
        <v>33</v>
      </c>
      <c r="AX205" s="13" t="s">
        <v>72</v>
      </c>
      <c r="AY205" s="247" t="s">
        <v>138</v>
      </c>
    </row>
    <row r="206" s="13" customFormat="1">
      <c r="A206" s="13"/>
      <c r="B206" s="237"/>
      <c r="C206" s="238"/>
      <c r="D206" s="233" t="s">
        <v>149</v>
      </c>
      <c r="E206" s="238"/>
      <c r="F206" s="240" t="s">
        <v>307</v>
      </c>
      <c r="G206" s="238"/>
      <c r="H206" s="241">
        <v>3944.8800000000001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149</v>
      </c>
      <c r="AU206" s="247" t="s">
        <v>82</v>
      </c>
      <c r="AV206" s="13" t="s">
        <v>82</v>
      </c>
      <c r="AW206" s="13" t="s">
        <v>4</v>
      </c>
      <c r="AX206" s="13" t="s">
        <v>80</v>
      </c>
      <c r="AY206" s="247" t="s">
        <v>138</v>
      </c>
    </row>
    <row r="207" s="2" customFormat="1" ht="24" customHeight="1">
      <c r="A207" s="40"/>
      <c r="B207" s="41"/>
      <c r="C207" s="220" t="s">
        <v>308</v>
      </c>
      <c r="D207" s="220" t="s">
        <v>140</v>
      </c>
      <c r="E207" s="221" t="s">
        <v>309</v>
      </c>
      <c r="F207" s="222" t="s">
        <v>310</v>
      </c>
      <c r="G207" s="223" t="s">
        <v>184</v>
      </c>
      <c r="H207" s="224">
        <v>207.02000000000001</v>
      </c>
      <c r="I207" s="225"/>
      <c r="J207" s="226">
        <f>ROUND(I207*H207,2)</f>
        <v>0</v>
      </c>
      <c r="K207" s="222" t="s">
        <v>144</v>
      </c>
      <c r="L207" s="46"/>
      <c r="M207" s="227" t="s">
        <v>19</v>
      </c>
      <c r="N207" s="228" t="s">
        <v>43</v>
      </c>
      <c r="O207" s="8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1" t="s">
        <v>145</v>
      </c>
      <c r="AT207" s="231" t="s">
        <v>140</v>
      </c>
      <c r="AU207" s="231" t="s">
        <v>82</v>
      </c>
      <c r="AY207" s="19" t="s">
        <v>138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9" t="s">
        <v>80</v>
      </c>
      <c r="BK207" s="232">
        <f>ROUND(I207*H207,2)</f>
        <v>0</v>
      </c>
      <c r="BL207" s="19" t="s">
        <v>145</v>
      </c>
      <c r="BM207" s="231" t="s">
        <v>311</v>
      </c>
    </row>
    <row r="208" s="2" customFormat="1">
      <c r="A208" s="40"/>
      <c r="B208" s="41"/>
      <c r="C208" s="42"/>
      <c r="D208" s="233" t="s">
        <v>147</v>
      </c>
      <c r="E208" s="42"/>
      <c r="F208" s="234" t="s">
        <v>312</v>
      </c>
      <c r="G208" s="42"/>
      <c r="H208" s="42"/>
      <c r="I208" s="138"/>
      <c r="J208" s="42"/>
      <c r="K208" s="42"/>
      <c r="L208" s="46"/>
      <c r="M208" s="235"/>
      <c r="N208" s="23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147</v>
      </c>
      <c r="AU208" s="19" t="s">
        <v>82</v>
      </c>
    </row>
    <row r="209" s="13" customFormat="1">
      <c r="A209" s="13"/>
      <c r="B209" s="237"/>
      <c r="C209" s="238"/>
      <c r="D209" s="233" t="s">
        <v>149</v>
      </c>
      <c r="E209" s="239" t="s">
        <v>19</v>
      </c>
      <c r="F209" s="240" t="s">
        <v>313</v>
      </c>
      <c r="G209" s="238"/>
      <c r="H209" s="241">
        <v>38.5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149</v>
      </c>
      <c r="AU209" s="247" t="s">
        <v>82</v>
      </c>
      <c r="AV209" s="13" t="s">
        <v>82</v>
      </c>
      <c r="AW209" s="13" t="s">
        <v>33</v>
      </c>
      <c r="AX209" s="13" t="s">
        <v>72</v>
      </c>
      <c r="AY209" s="247" t="s">
        <v>138</v>
      </c>
    </row>
    <row r="210" s="13" customFormat="1">
      <c r="A210" s="13"/>
      <c r="B210" s="237"/>
      <c r="C210" s="238"/>
      <c r="D210" s="233" t="s">
        <v>149</v>
      </c>
      <c r="E210" s="239" t="s">
        <v>19</v>
      </c>
      <c r="F210" s="240" t="s">
        <v>314</v>
      </c>
      <c r="G210" s="238"/>
      <c r="H210" s="241">
        <v>168.52000000000001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149</v>
      </c>
      <c r="AU210" s="247" t="s">
        <v>82</v>
      </c>
      <c r="AV210" s="13" t="s">
        <v>82</v>
      </c>
      <c r="AW210" s="13" t="s">
        <v>33</v>
      </c>
      <c r="AX210" s="13" t="s">
        <v>72</v>
      </c>
      <c r="AY210" s="247" t="s">
        <v>138</v>
      </c>
    </row>
    <row r="211" s="2" customFormat="1" ht="16.5" customHeight="1">
      <c r="A211" s="40"/>
      <c r="B211" s="41"/>
      <c r="C211" s="259" t="s">
        <v>315</v>
      </c>
      <c r="D211" s="259" t="s">
        <v>268</v>
      </c>
      <c r="E211" s="260" t="s">
        <v>316</v>
      </c>
      <c r="F211" s="261" t="s">
        <v>317</v>
      </c>
      <c r="G211" s="262" t="s">
        <v>305</v>
      </c>
      <c r="H211" s="263">
        <v>434.74200000000002</v>
      </c>
      <c r="I211" s="264"/>
      <c r="J211" s="265">
        <f>ROUND(I211*H211,2)</f>
        <v>0</v>
      </c>
      <c r="K211" s="261" t="s">
        <v>144</v>
      </c>
      <c r="L211" s="266"/>
      <c r="M211" s="267" t="s">
        <v>19</v>
      </c>
      <c r="N211" s="268" t="s">
        <v>43</v>
      </c>
      <c r="O211" s="86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1" t="s">
        <v>188</v>
      </c>
      <c r="AT211" s="231" t="s">
        <v>268</v>
      </c>
      <c r="AU211" s="231" t="s">
        <v>82</v>
      </c>
      <c r="AY211" s="19" t="s">
        <v>138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9" t="s">
        <v>80</v>
      </c>
      <c r="BK211" s="232">
        <f>ROUND(I211*H211,2)</f>
        <v>0</v>
      </c>
      <c r="BL211" s="19" t="s">
        <v>145</v>
      </c>
      <c r="BM211" s="231" t="s">
        <v>318</v>
      </c>
    </row>
    <row r="212" s="2" customFormat="1">
      <c r="A212" s="40"/>
      <c r="B212" s="41"/>
      <c r="C212" s="42"/>
      <c r="D212" s="233" t="s">
        <v>147</v>
      </c>
      <c r="E212" s="42"/>
      <c r="F212" s="234" t="s">
        <v>317</v>
      </c>
      <c r="G212" s="42"/>
      <c r="H212" s="42"/>
      <c r="I212" s="138"/>
      <c r="J212" s="42"/>
      <c r="K212" s="42"/>
      <c r="L212" s="46"/>
      <c r="M212" s="235"/>
      <c r="N212" s="236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147</v>
      </c>
      <c r="AU212" s="19" t="s">
        <v>82</v>
      </c>
    </row>
    <row r="213" s="13" customFormat="1">
      <c r="A213" s="13"/>
      <c r="B213" s="237"/>
      <c r="C213" s="238"/>
      <c r="D213" s="233" t="s">
        <v>149</v>
      </c>
      <c r="E213" s="239" t="s">
        <v>19</v>
      </c>
      <c r="F213" s="240" t="s">
        <v>313</v>
      </c>
      <c r="G213" s="238"/>
      <c r="H213" s="241">
        <v>38.5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149</v>
      </c>
      <c r="AU213" s="247" t="s">
        <v>82</v>
      </c>
      <c r="AV213" s="13" t="s">
        <v>82</v>
      </c>
      <c r="AW213" s="13" t="s">
        <v>33</v>
      </c>
      <c r="AX213" s="13" t="s">
        <v>72</v>
      </c>
      <c r="AY213" s="247" t="s">
        <v>138</v>
      </c>
    </row>
    <row r="214" s="13" customFormat="1">
      <c r="A214" s="13"/>
      <c r="B214" s="237"/>
      <c r="C214" s="238"/>
      <c r="D214" s="233" t="s">
        <v>149</v>
      </c>
      <c r="E214" s="239" t="s">
        <v>19</v>
      </c>
      <c r="F214" s="240" t="s">
        <v>314</v>
      </c>
      <c r="G214" s="238"/>
      <c r="H214" s="241">
        <v>168.52000000000001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149</v>
      </c>
      <c r="AU214" s="247" t="s">
        <v>82</v>
      </c>
      <c r="AV214" s="13" t="s">
        <v>82</v>
      </c>
      <c r="AW214" s="13" t="s">
        <v>33</v>
      </c>
      <c r="AX214" s="13" t="s">
        <v>72</v>
      </c>
      <c r="AY214" s="247" t="s">
        <v>138</v>
      </c>
    </row>
    <row r="215" s="13" customFormat="1">
      <c r="A215" s="13"/>
      <c r="B215" s="237"/>
      <c r="C215" s="238"/>
      <c r="D215" s="233" t="s">
        <v>149</v>
      </c>
      <c r="E215" s="238"/>
      <c r="F215" s="240" t="s">
        <v>319</v>
      </c>
      <c r="G215" s="238"/>
      <c r="H215" s="241">
        <v>434.74200000000002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149</v>
      </c>
      <c r="AU215" s="247" t="s">
        <v>82</v>
      </c>
      <c r="AV215" s="13" t="s">
        <v>82</v>
      </c>
      <c r="AW215" s="13" t="s">
        <v>4</v>
      </c>
      <c r="AX215" s="13" t="s">
        <v>80</v>
      </c>
      <c r="AY215" s="247" t="s">
        <v>138</v>
      </c>
    </row>
    <row r="216" s="2" customFormat="1" ht="16.5" customHeight="1">
      <c r="A216" s="40"/>
      <c r="B216" s="41"/>
      <c r="C216" s="220" t="s">
        <v>320</v>
      </c>
      <c r="D216" s="220" t="s">
        <v>140</v>
      </c>
      <c r="E216" s="221" t="s">
        <v>321</v>
      </c>
      <c r="F216" s="222" t="s">
        <v>322</v>
      </c>
      <c r="G216" s="223" t="s">
        <v>184</v>
      </c>
      <c r="H216" s="224">
        <v>6476.3900000000003</v>
      </c>
      <c r="I216" s="225"/>
      <c r="J216" s="226">
        <f>ROUND(I216*H216,2)</f>
        <v>0</v>
      </c>
      <c r="K216" s="222" t="s">
        <v>144</v>
      </c>
      <c r="L216" s="46"/>
      <c r="M216" s="227" t="s">
        <v>19</v>
      </c>
      <c r="N216" s="228" t="s">
        <v>43</v>
      </c>
      <c r="O216" s="8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145</v>
      </c>
      <c r="AT216" s="231" t="s">
        <v>140</v>
      </c>
      <c r="AU216" s="231" t="s">
        <v>82</v>
      </c>
      <c r="AY216" s="19" t="s">
        <v>138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9" t="s">
        <v>80</v>
      </c>
      <c r="BK216" s="232">
        <f>ROUND(I216*H216,2)</f>
        <v>0</v>
      </c>
      <c r="BL216" s="19" t="s">
        <v>145</v>
      </c>
      <c r="BM216" s="231" t="s">
        <v>323</v>
      </c>
    </row>
    <row r="217" s="2" customFormat="1">
      <c r="A217" s="40"/>
      <c r="B217" s="41"/>
      <c r="C217" s="42"/>
      <c r="D217" s="233" t="s">
        <v>147</v>
      </c>
      <c r="E217" s="42"/>
      <c r="F217" s="234" t="s">
        <v>322</v>
      </c>
      <c r="G217" s="42"/>
      <c r="H217" s="42"/>
      <c r="I217" s="138"/>
      <c r="J217" s="42"/>
      <c r="K217" s="42"/>
      <c r="L217" s="46"/>
      <c r="M217" s="235"/>
      <c r="N217" s="23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147</v>
      </c>
      <c r="AU217" s="19" t="s">
        <v>82</v>
      </c>
    </row>
    <row r="218" s="13" customFormat="1">
      <c r="A218" s="13"/>
      <c r="B218" s="237"/>
      <c r="C218" s="238"/>
      <c r="D218" s="233" t="s">
        <v>149</v>
      </c>
      <c r="E218" s="239" t="s">
        <v>19</v>
      </c>
      <c r="F218" s="240" t="s">
        <v>285</v>
      </c>
      <c r="G218" s="238"/>
      <c r="H218" s="241">
        <v>2227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149</v>
      </c>
      <c r="AU218" s="247" t="s">
        <v>82</v>
      </c>
      <c r="AV218" s="13" t="s">
        <v>82</v>
      </c>
      <c r="AW218" s="13" t="s">
        <v>33</v>
      </c>
      <c r="AX218" s="13" t="s">
        <v>72</v>
      </c>
      <c r="AY218" s="247" t="s">
        <v>138</v>
      </c>
    </row>
    <row r="219" s="13" customFormat="1">
      <c r="A219" s="13"/>
      <c r="B219" s="237"/>
      <c r="C219" s="238"/>
      <c r="D219" s="233" t="s">
        <v>149</v>
      </c>
      <c r="E219" s="239" t="s">
        <v>19</v>
      </c>
      <c r="F219" s="240" t="s">
        <v>286</v>
      </c>
      <c r="G219" s="238"/>
      <c r="H219" s="241">
        <v>100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149</v>
      </c>
      <c r="AU219" s="247" t="s">
        <v>82</v>
      </c>
      <c r="AV219" s="13" t="s">
        <v>82</v>
      </c>
      <c r="AW219" s="13" t="s">
        <v>33</v>
      </c>
      <c r="AX219" s="13" t="s">
        <v>72</v>
      </c>
      <c r="AY219" s="247" t="s">
        <v>138</v>
      </c>
    </row>
    <row r="220" s="13" customFormat="1">
      <c r="A220" s="13"/>
      <c r="B220" s="237"/>
      <c r="C220" s="238"/>
      <c r="D220" s="233" t="s">
        <v>149</v>
      </c>
      <c r="E220" s="239" t="s">
        <v>19</v>
      </c>
      <c r="F220" s="240" t="s">
        <v>287</v>
      </c>
      <c r="G220" s="238"/>
      <c r="H220" s="241">
        <v>2416.5700000000002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149</v>
      </c>
      <c r="AU220" s="247" t="s">
        <v>82</v>
      </c>
      <c r="AV220" s="13" t="s">
        <v>82</v>
      </c>
      <c r="AW220" s="13" t="s">
        <v>33</v>
      </c>
      <c r="AX220" s="13" t="s">
        <v>72</v>
      </c>
      <c r="AY220" s="247" t="s">
        <v>138</v>
      </c>
    </row>
    <row r="221" s="13" customFormat="1">
      <c r="A221" s="13"/>
      <c r="B221" s="237"/>
      <c r="C221" s="238"/>
      <c r="D221" s="233" t="s">
        <v>149</v>
      </c>
      <c r="E221" s="239" t="s">
        <v>19</v>
      </c>
      <c r="F221" s="240" t="s">
        <v>288</v>
      </c>
      <c r="G221" s="238"/>
      <c r="H221" s="241">
        <v>1732.8199999999999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149</v>
      </c>
      <c r="AU221" s="247" t="s">
        <v>82</v>
      </c>
      <c r="AV221" s="13" t="s">
        <v>82</v>
      </c>
      <c r="AW221" s="13" t="s">
        <v>33</v>
      </c>
      <c r="AX221" s="13" t="s">
        <v>72</v>
      </c>
      <c r="AY221" s="247" t="s">
        <v>138</v>
      </c>
    </row>
    <row r="222" s="2" customFormat="1" ht="24" customHeight="1">
      <c r="A222" s="40"/>
      <c r="B222" s="41"/>
      <c r="C222" s="220" t="s">
        <v>324</v>
      </c>
      <c r="D222" s="220" t="s">
        <v>140</v>
      </c>
      <c r="E222" s="221" t="s">
        <v>325</v>
      </c>
      <c r="F222" s="222" t="s">
        <v>326</v>
      </c>
      <c r="G222" s="223" t="s">
        <v>305</v>
      </c>
      <c r="H222" s="224">
        <v>11657.502</v>
      </c>
      <c r="I222" s="225"/>
      <c r="J222" s="226">
        <f>ROUND(I222*H222,2)</f>
        <v>0</v>
      </c>
      <c r="K222" s="222" t="s">
        <v>144</v>
      </c>
      <c r="L222" s="46"/>
      <c r="M222" s="227" t="s">
        <v>19</v>
      </c>
      <c r="N222" s="228" t="s">
        <v>43</v>
      </c>
      <c r="O222" s="8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1" t="s">
        <v>145</v>
      </c>
      <c r="AT222" s="231" t="s">
        <v>140</v>
      </c>
      <c r="AU222" s="231" t="s">
        <v>82</v>
      </c>
      <c r="AY222" s="19" t="s">
        <v>138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9" t="s">
        <v>80</v>
      </c>
      <c r="BK222" s="232">
        <f>ROUND(I222*H222,2)</f>
        <v>0</v>
      </c>
      <c r="BL222" s="19" t="s">
        <v>145</v>
      </c>
      <c r="BM222" s="231" t="s">
        <v>327</v>
      </c>
    </row>
    <row r="223" s="2" customFormat="1">
      <c r="A223" s="40"/>
      <c r="B223" s="41"/>
      <c r="C223" s="42"/>
      <c r="D223" s="233" t="s">
        <v>147</v>
      </c>
      <c r="E223" s="42"/>
      <c r="F223" s="234" t="s">
        <v>328</v>
      </c>
      <c r="G223" s="42"/>
      <c r="H223" s="42"/>
      <c r="I223" s="138"/>
      <c r="J223" s="42"/>
      <c r="K223" s="42"/>
      <c r="L223" s="46"/>
      <c r="M223" s="235"/>
      <c r="N223" s="23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147</v>
      </c>
      <c r="AU223" s="19" t="s">
        <v>82</v>
      </c>
    </row>
    <row r="224" s="13" customFormat="1">
      <c r="A224" s="13"/>
      <c r="B224" s="237"/>
      <c r="C224" s="238"/>
      <c r="D224" s="233" t="s">
        <v>149</v>
      </c>
      <c r="E224" s="239" t="s">
        <v>19</v>
      </c>
      <c r="F224" s="240" t="s">
        <v>285</v>
      </c>
      <c r="G224" s="238"/>
      <c r="H224" s="241">
        <v>2227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149</v>
      </c>
      <c r="AU224" s="247" t="s">
        <v>82</v>
      </c>
      <c r="AV224" s="13" t="s">
        <v>82</v>
      </c>
      <c r="AW224" s="13" t="s">
        <v>33</v>
      </c>
      <c r="AX224" s="13" t="s">
        <v>72</v>
      </c>
      <c r="AY224" s="247" t="s">
        <v>138</v>
      </c>
    </row>
    <row r="225" s="13" customFormat="1">
      <c r="A225" s="13"/>
      <c r="B225" s="237"/>
      <c r="C225" s="238"/>
      <c r="D225" s="233" t="s">
        <v>149</v>
      </c>
      <c r="E225" s="239" t="s">
        <v>19</v>
      </c>
      <c r="F225" s="240" t="s">
        <v>286</v>
      </c>
      <c r="G225" s="238"/>
      <c r="H225" s="241">
        <v>100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149</v>
      </c>
      <c r="AU225" s="247" t="s">
        <v>82</v>
      </c>
      <c r="AV225" s="13" t="s">
        <v>82</v>
      </c>
      <c r="AW225" s="13" t="s">
        <v>33</v>
      </c>
      <c r="AX225" s="13" t="s">
        <v>72</v>
      </c>
      <c r="AY225" s="247" t="s">
        <v>138</v>
      </c>
    </row>
    <row r="226" s="13" customFormat="1">
      <c r="A226" s="13"/>
      <c r="B226" s="237"/>
      <c r="C226" s="238"/>
      <c r="D226" s="233" t="s">
        <v>149</v>
      </c>
      <c r="E226" s="239" t="s">
        <v>19</v>
      </c>
      <c r="F226" s="240" t="s">
        <v>287</v>
      </c>
      <c r="G226" s="238"/>
      <c r="H226" s="241">
        <v>2416.5700000000002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149</v>
      </c>
      <c r="AU226" s="247" t="s">
        <v>82</v>
      </c>
      <c r="AV226" s="13" t="s">
        <v>82</v>
      </c>
      <c r="AW226" s="13" t="s">
        <v>33</v>
      </c>
      <c r="AX226" s="13" t="s">
        <v>72</v>
      </c>
      <c r="AY226" s="247" t="s">
        <v>138</v>
      </c>
    </row>
    <row r="227" s="13" customFormat="1">
      <c r="A227" s="13"/>
      <c r="B227" s="237"/>
      <c r="C227" s="238"/>
      <c r="D227" s="233" t="s">
        <v>149</v>
      </c>
      <c r="E227" s="239" t="s">
        <v>19</v>
      </c>
      <c r="F227" s="240" t="s">
        <v>288</v>
      </c>
      <c r="G227" s="238"/>
      <c r="H227" s="241">
        <v>1732.8199999999999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149</v>
      </c>
      <c r="AU227" s="247" t="s">
        <v>82</v>
      </c>
      <c r="AV227" s="13" t="s">
        <v>82</v>
      </c>
      <c r="AW227" s="13" t="s">
        <v>33</v>
      </c>
      <c r="AX227" s="13" t="s">
        <v>72</v>
      </c>
      <c r="AY227" s="247" t="s">
        <v>138</v>
      </c>
    </row>
    <row r="228" s="13" customFormat="1">
      <c r="A228" s="13"/>
      <c r="B228" s="237"/>
      <c r="C228" s="238"/>
      <c r="D228" s="233" t="s">
        <v>149</v>
      </c>
      <c r="E228" s="238"/>
      <c r="F228" s="240" t="s">
        <v>329</v>
      </c>
      <c r="G228" s="238"/>
      <c r="H228" s="241">
        <v>11657.502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149</v>
      </c>
      <c r="AU228" s="247" t="s">
        <v>82</v>
      </c>
      <c r="AV228" s="13" t="s">
        <v>82</v>
      </c>
      <c r="AW228" s="13" t="s">
        <v>4</v>
      </c>
      <c r="AX228" s="13" t="s">
        <v>80</v>
      </c>
      <c r="AY228" s="247" t="s">
        <v>138</v>
      </c>
    </row>
    <row r="229" s="2" customFormat="1" ht="24" customHeight="1">
      <c r="A229" s="40"/>
      <c r="B229" s="41"/>
      <c r="C229" s="220" t="s">
        <v>330</v>
      </c>
      <c r="D229" s="220" t="s">
        <v>140</v>
      </c>
      <c r="E229" s="221" t="s">
        <v>331</v>
      </c>
      <c r="F229" s="222" t="s">
        <v>332</v>
      </c>
      <c r="G229" s="223" t="s">
        <v>184</v>
      </c>
      <c r="H229" s="224">
        <v>47.600000000000001</v>
      </c>
      <c r="I229" s="225"/>
      <c r="J229" s="226">
        <f>ROUND(I229*H229,2)</f>
        <v>0</v>
      </c>
      <c r="K229" s="222" t="s">
        <v>144</v>
      </c>
      <c r="L229" s="46"/>
      <c r="M229" s="227" t="s">
        <v>19</v>
      </c>
      <c r="N229" s="228" t="s">
        <v>43</v>
      </c>
      <c r="O229" s="86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1" t="s">
        <v>145</v>
      </c>
      <c r="AT229" s="231" t="s">
        <v>140</v>
      </c>
      <c r="AU229" s="231" t="s">
        <v>82</v>
      </c>
      <c r="AY229" s="19" t="s">
        <v>138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9" t="s">
        <v>80</v>
      </c>
      <c r="BK229" s="232">
        <f>ROUND(I229*H229,2)</f>
        <v>0</v>
      </c>
      <c r="BL229" s="19" t="s">
        <v>145</v>
      </c>
      <c r="BM229" s="231" t="s">
        <v>333</v>
      </c>
    </row>
    <row r="230" s="2" customFormat="1">
      <c r="A230" s="40"/>
      <c r="B230" s="41"/>
      <c r="C230" s="42"/>
      <c r="D230" s="233" t="s">
        <v>147</v>
      </c>
      <c r="E230" s="42"/>
      <c r="F230" s="234" t="s">
        <v>334</v>
      </c>
      <c r="G230" s="42"/>
      <c r="H230" s="42"/>
      <c r="I230" s="138"/>
      <c r="J230" s="42"/>
      <c r="K230" s="42"/>
      <c r="L230" s="46"/>
      <c r="M230" s="235"/>
      <c r="N230" s="23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147</v>
      </c>
      <c r="AU230" s="19" t="s">
        <v>82</v>
      </c>
    </row>
    <row r="231" s="13" customFormat="1">
      <c r="A231" s="13"/>
      <c r="B231" s="237"/>
      <c r="C231" s="238"/>
      <c r="D231" s="233" t="s">
        <v>149</v>
      </c>
      <c r="E231" s="239" t="s">
        <v>19</v>
      </c>
      <c r="F231" s="240" t="s">
        <v>335</v>
      </c>
      <c r="G231" s="238"/>
      <c r="H231" s="241">
        <v>29.600000000000001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149</v>
      </c>
      <c r="AU231" s="247" t="s">
        <v>82</v>
      </c>
      <c r="AV231" s="13" t="s">
        <v>82</v>
      </c>
      <c r="AW231" s="13" t="s">
        <v>33</v>
      </c>
      <c r="AX231" s="13" t="s">
        <v>72</v>
      </c>
      <c r="AY231" s="247" t="s">
        <v>138</v>
      </c>
    </row>
    <row r="232" s="13" customFormat="1">
      <c r="A232" s="13"/>
      <c r="B232" s="237"/>
      <c r="C232" s="238"/>
      <c r="D232" s="233" t="s">
        <v>149</v>
      </c>
      <c r="E232" s="239" t="s">
        <v>19</v>
      </c>
      <c r="F232" s="240" t="s">
        <v>336</v>
      </c>
      <c r="G232" s="238"/>
      <c r="H232" s="241">
        <v>18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149</v>
      </c>
      <c r="AU232" s="247" t="s">
        <v>82</v>
      </c>
      <c r="AV232" s="13" t="s">
        <v>82</v>
      </c>
      <c r="AW232" s="13" t="s">
        <v>33</v>
      </c>
      <c r="AX232" s="13" t="s">
        <v>72</v>
      </c>
      <c r="AY232" s="247" t="s">
        <v>138</v>
      </c>
    </row>
    <row r="233" s="2" customFormat="1" ht="16.5" customHeight="1">
      <c r="A233" s="40"/>
      <c r="B233" s="41"/>
      <c r="C233" s="259" t="s">
        <v>337</v>
      </c>
      <c r="D233" s="259" t="s">
        <v>268</v>
      </c>
      <c r="E233" s="260" t="s">
        <v>303</v>
      </c>
      <c r="F233" s="261" t="s">
        <v>304</v>
      </c>
      <c r="G233" s="262" t="s">
        <v>305</v>
      </c>
      <c r="H233" s="263">
        <v>85.680000000000007</v>
      </c>
      <c r="I233" s="264"/>
      <c r="J233" s="265">
        <f>ROUND(I233*H233,2)</f>
        <v>0</v>
      </c>
      <c r="K233" s="261" t="s">
        <v>19</v>
      </c>
      <c r="L233" s="266"/>
      <c r="M233" s="267" t="s">
        <v>19</v>
      </c>
      <c r="N233" s="268" t="s">
        <v>43</v>
      </c>
      <c r="O233" s="86"/>
      <c r="P233" s="229">
        <f>O233*H233</f>
        <v>0</v>
      </c>
      <c r="Q233" s="229">
        <v>1</v>
      </c>
      <c r="R233" s="229">
        <f>Q233*H233</f>
        <v>85.680000000000007</v>
      </c>
      <c r="S233" s="229">
        <v>0</v>
      </c>
      <c r="T233" s="23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1" t="s">
        <v>188</v>
      </c>
      <c r="AT233" s="231" t="s">
        <v>268</v>
      </c>
      <c r="AU233" s="231" t="s">
        <v>82</v>
      </c>
      <c r="AY233" s="19" t="s">
        <v>138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9" t="s">
        <v>80</v>
      </c>
      <c r="BK233" s="232">
        <f>ROUND(I233*H233,2)</f>
        <v>0</v>
      </c>
      <c r="BL233" s="19" t="s">
        <v>145</v>
      </c>
      <c r="BM233" s="231" t="s">
        <v>338</v>
      </c>
    </row>
    <row r="234" s="2" customFormat="1">
      <c r="A234" s="40"/>
      <c r="B234" s="41"/>
      <c r="C234" s="42"/>
      <c r="D234" s="233" t="s">
        <v>147</v>
      </c>
      <c r="E234" s="42"/>
      <c r="F234" s="234" t="s">
        <v>304</v>
      </c>
      <c r="G234" s="42"/>
      <c r="H234" s="42"/>
      <c r="I234" s="138"/>
      <c r="J234" s="42"/>
      <c r="K234" s="42"/>
      <c r="L234" s="46"/>
      <c r="M234" s="235"/>
      <c r="N234" s="236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147</v>
      </c>
      <c r="AU234" s="19" t="s">
        <v>82</v>
      </c>
    </row>
    <row r="235" s="13" customFormat="1">
      <c r="A235" s="13"/>
      <c r="B235" s="237"/>
      <c r="C235" s="238"/>
      <c r="D235" s="233" t="s">
        <v>149</v>
      </c>
      <c r="E235" s="239" t="s">
        <v>19</v>
      </c>
      <c r="F235" s="240" t="s">
        <v>335</v>
      </c>
      <c r="G235" s="238"/>
      <c r="H235" s="241">
        <v>29.600000000000001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149</v>
      </c>
      <c r="AU235" s="247" t="s">
        <v>82</v>
      </c>
      <c r="AV235" s="13" t="s">
        <v>82</v>
      </c>
      <c r="AW235" s="13" t="s">
        <v>33</v>
      </c>
      <c r="AX235" s="13" t="s">
        <v>72</v>
      </c>
      <c r="AY235" s="247" t="s">
        <v>138</v>
      </c>
    </row>
    <row r="236" s="13" customFormat="1">
      <c r="A236" s="13"/>
      <c r="B236" s="237"/>
      <c r="C236" s="238"/>
      <c r="D236" s="233" t="s">
        <v>149</v>
      </c>
      <c r="E236" s="239" t="s">
        <v>19</v>
      </c>
      <c r="F236" s="240" t="s">
        <v>336</v>
      </c>
      <c r="G236" s="238"/>
      <c r="H236" s="241">
        <v>18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149</v>
      </c>
      <c r="AU236" s="247" t="s">
        <v>82</v>
      </c>
      <c r="AV236" s="13" t="s">
        <v>82</v>
      </c>
      <c r="AW236" s="13" t="s">
        <v>33</v>
      </c>
      <c r="AX236" s="13" t="s">
        <v>72</v>
      </c>
      <c r="AY236" s="247" t="s">
        <v>138</v>
      </c>
    </row>
    <row r="237" s="13" customFormat="1">
      <c r="A237" s="13"/>
      <c r="B237" s="237"/>
      <c r="C237" s="238"/>
      <c r="D237" s="233" t="s">
        <v>149</v>
      </c>
      <c r="E237" s="238"/>
      <c r="F237" s="240" t="s">
        <v>339</v>
      </c>
      <c r="G237" s="238"/>
      <c r="H237" s="241">
        <v>85.680000000000007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149</v>
      </c>
      <c r="AU237" s="247" t="s">
        <v>82</v>
      </c>
      <c r="AV237" s="13" t="s">
        <v>82</v>
      </c>
      <c r="AW237" s="13" t="s">
        <v>4</v>
      </c>
      <c r="AX237" s="13" t="s">
        <v>80</v>
      </c>
      <c r="AY237" s="247" t="s">
        <v>138</v>
      </c>
    </row>
    <row r="238" s="2" customFormat="1" ht="16.5" customHeight="1">
      <c r="A238" s="40"/>
      <c r="B238" s="41"/>
      <c r="C238" s="220" t="s">
        <v>340</v>
      </c>
      <c r="D238" s="220" t="s">
        <v>140</v>
      </c>
      <c r="E238" s="221" t="s">
        <v>341</v>
      </c>
      <c r="F238" s="222" t="s">
        <v>342</v>
      </c>
      <c r="G238" s="223" t="s">
        <v>143</v>
      </c>
      <c r="H238" s="224">
        <v>400</v>
      </c>
      <c r="I238" s="225"/>
      <c r="J238" s="226">
        <f>ROUND(I238*H238,2)</f>
        <v>0</v>
      </c>
      <c r="K238" s="222" t="s">
        <v>144</v>
      </c>
      <c r="L238" s="46"/>
      <c r="M238" s="227" t="s">
        <v>19</v>
      </c>
      <c r="N238" s="228" t="s">
        <v>43</v>
      </c>
      <c r="O238" s="86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31" t="s">
        <v>145</v>
      </c>
      <c r="AT238" s="231" t="s">
        <v>140</v>
      </c>
      <c r="AU238" s="231" t="s">
        <v>82</v>
      </c>
      <c r="AY238" s="19" t="s">
        <v>138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9" t="s">
        <v>80</v>
      </c>
      <c r="BK238" s="232">
        <f>ROUND(I238*H238,2)</f>
        <v>0</v>
      </c>
      <c r="BL238" s="19" t="s">
        <v>145</v>
      </c>
      <c r="BM238" s="231" t="s">
        <v>343</v>
      </c>
    </row>
    <row r="239" s="2" customFormat="1">
      <c r="A239" s="40"/>
      <c r="B239" s="41"/>
      <c r="C239" s="42"/>
      <c r="D239" s="233" t="s">
        <v>147</v>
      </c>
      <c r="E239" s="42"/>
      <c r="F239" s="234" t="s">
        <v>344</v>
      </c>
      <c r="G239" s="42"/>
      <c r="H239" s="42"/>
      <c r="I239" s="138"/>
      <c r="J239" s="42"/>
      <c r="K239" s="42"/>
      <c r="L239" s="46"/>
      <c r="M239" s="235"/>
      <c r="N239" s="236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147</v>
      </c>
      <c r="AU239" s="19" t="s">
        <v>82</v>
      </c>
    </row>
    <row r="240" s="13" customFormat="1">
      <c r="A240" s="13"/>
      <c r="B240" s="237"/>
      <c r="C240" s="238"/>
      <c r="D240" s="233" t="s">
        <v>149</v>
      </c>
      <c r="E240" s="239" t="s">
        <v>19</v>
      </c>
      <c r="F240" s="240" t="s">
        <v>345</v>
      </c>
      <c r="G240" s="238"/>
      <c r="H240" s="241">
        <v>400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149</v>
      </c>
      <c r="AU240" s="247" t="s">
        <v>82</v>
      </c>
      <c r="AV240" s="13" t="s">
        <v>82</v>
      </c>
      <c r="AW240" s="13" t="s">
        <v>33</v>
      </c>
      <c r="AX240" s="13" t="s">
        <v>72</v>
      </c>
      <c r="AY240" s="247" t="s">
        <v>138</v>
      </c>
    </row>
    <row r="241" s="2" customFormat="1" ht="16.5" customHeight="1">
      <c r="A241" s="40"/>
      <c r="B241" s="41"/>
      <c r="C241" s="220" t="s">
        <v>346</v>
      </c>
      <c r="D241" s="220" t="s">
        <v>140</v>
      </c>
      <c r="E241" s="221" t="s">
        <v>347</v>
      </c>
      <c r="F241" s="222" t="s">
        <v>348</v>
      </c>
      <c r="G241" s="223" t="s">
        <v>143</v>
      </c>
      <c r="H241" s="224">
        <v>30118.200000000001</v>
      </c>
      <c r="I241" s="225"/>
      <c r="J241" s="226">
        <f>ROUND(I241*H241,2)</f>
        <v>0</v>
      </c>
      <c r="K241" s="222" t="s">
        <v>144</v>
      </c>
      <c r="L241" s="46"/>
      <c r="M241" s="227" t="s">
        <v>19</v>
      </c>
      <c r="N241" s="228" t="s">
        <v>43</v>
      </c>
      <c r="O241" s="86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1" t="s">
        <v>145</v>
      </c>
      <c r="AT241" s="231" t="s">
        <v>140</v>
      </c>
      <c r="AU241" s="231" t="s">
        <v>82</v>
      </c>
      <c r="AY241" s="19" t="s">
        <v>138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9" t="s">
        <v>80</v>
      </c>
      <c r="BK241" s="232">
        <f>ROUND(I241*H241,2)</f>
        <v>0</v>
      </c>
      <c r="BL241" s="19" t="s">
        <v>145</v>
      </c>
      <c r="BM241" s="231" t="s">
        <v>349</v>
      </c>
    </row>
    <row r="242" s="2" customFormat="1">
      <c r="A242" s="40"/>
      <c r="B242" s="41"/>
      <c r="C242" s="42"/>
      <c r="D242" s="233" t="s">
        <v>147</v>
      </c>
      <c r="E242" s="42"/>
      <c r="F242" s="234" t="s">
        <v>350</v>
      </c>
      <c r="G242" s="42"/>
      <c r="H242" s="42"/>
      <c r="I242" s="138"/>
      <c r="J242" s="42"/>
      <c r="K242" s="42"/>
      <c r="L242" s="46"/>
      <c r="M242" s="235"/>
      <c r="N242" s="236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147</v>
      </c>
      <c r="AU242" s="19" t="s">
        <v>82</v>
      </c>
    </row>
    <row r="243" s="14" customFormat="1">
      <c r="A243" s="14"/>
      <c r="B243" s="249"/>
      <c r="C243" s="250"/>
      <c r="D243" s="233" t="s">
        <v>149</v>
      </c>
      <c r="E243" s="251" t="s">
        <v>19</v>
      </c>
      <c r="F243" s="252" t="s">
        <v>351</v>
      </c>
      <c r="G243" s="250"/>
      <c r="H243" s="251" t="s">
        <v>19</v>
      </c>
      <c r="I243" s="253"/>
      <c r="J243" s="250"/>
      <c r="K243" s="250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149</v>
      </c>
      <c r="AU243" s="258" t="s">
        <v>82</v>
      </c>
      <c r="AV243" s="14" t="s">
        <v>80</v>
      </c>
      <c r="AW243" s="14" t="s">
        <v>33</v>
      </c>
      <c r="AX243" s="14" t="s">
        <v>72</v>
      </c>
      <c r="AY243" s="258" t="s">
        <v>138</v>
      </c>
    </row>
    <row r="244" s="13" customFormat="1">
      <c r="A244" s="13"/>
      <c r="B244" s="237"/>
      <c r="C244" s="238"/>
      <c r="D244" s="233" t="s">
        <v>149</v>
      </c>
      <c r="E244" s="239" t="s">
        <v>19</v>
      </c>
      <c r="F244" s="240" t="s">
        <v>352</v>
      </c>
      <c r="G244" s="238"/>
      <c r="H244" s="241">
        <v>29835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149</v>
      </c>
      <c r="AU244" s="247" t="s">
        <v>82</v>
      </c>
      <c r="AV244" s="13" t="s">
        <v>82</v>
      </c>
      <c r="AW244" s="13" t="s">
        <v>33</v>
      </c>
      <c r="AX244" s="13" t="s">
        <v>72</v>
      </c>
      <c r="AY244" s="247" t="s">
        <v>138</v>
      </c>
    </row>
    <row r="245" s="13" customFormat="1">
      <c r="A245" s="13"/>
      <c r="B245" s="237"/>
      <c r="C245" s="238"/>
      <c r="D245" s="233" t="s">
        <v>149</v>
      </c>
      <c r="E245" s="239" t="s">
        <v>19</v>
      </c>
      <c r="F245" s="240" t="s">
        <v>353</v>
      </c>
      <c r="G245" s="238"/>
      <c r="H245" s="241">
        <v>283.19999999999999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149</v>
      </c>
      <c r="AU245" s="247" t="s">
        <v>82</v>
      </c>
      <c r="AV245" s="13" t="s">
        <v>82</v>
      </c>
      <c r="AW245" s="13" t="s">
        <v>33</v>
      </c>
      <c r="AX245" s="13" t="s">
        <v>72</v>
      </c>
      <c r="AY245" s="247" t="s">
        <v>138</v>
      </c>
    </row>
    <row r="246" s="2" customFormat="1" ht="24" customHeight="1">
      <c r="A246" s="40"/>
      <c r="B246" s="41"/>
      <c r="C246" s="220" t="s">
        <v>354</v>
      </c>
      <c r="D246" s="220" t="s">
        <v>140</v>
      </c>
      <c r="E246" s="221" t="s">
        <v>355</v>
      </c>
      <c r="F246" s="222" t="s">
        <v>356</v>
      </c>
      <c r="G246" s="223" t="s">
        <v>143</v>
      </c>
      <c r="H246" s="224">
        <v>20595</v>
      </c>
      <c r="I246" s="225"/>
      <c r="J246" s="226">
        <f>ROUND(I246*H246,2)</f>
        <v>0</v>
      </c>
      <c r="K246" s="222" t="s">
        <v>144</v>
      </c>
      <c r="L246" s="46"/>
      <c r="M246" s="227" t="s">
        <v>19</v>
      </c>
      <c r="N246" s="228" t="s">
        <v>43</v>
      </c>
      <c r="O246" s="8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31" t="s">
        <v>145</v>
      </c>
      <c r="AT246" s="231" t="s">
        <v>140</v>
      </c>
      <c r="AU246" s="231" t="s">
        <v>82</v>
      </c>
      <c r="AY246" s="19" t="s">
        <v>138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9" t="s">
        <v>80</v>
      </c>
      <c r="BK246" s="232">
        <f>ROUND(I246*H246,2)</f>
        <v>0</v>
      </c>
      <c r="BL246" s="19" t="s">
        <v>145</v>
      </c>
      <c r="BM246" s="231" t="s">
        <v>357</v>
      </c>
    </row>
    <row r="247" s="2" customFormat="1">
      <c r="A247" s="40"/>
      <c r="B247" s="41"/>
      <c r="C247" s="42"/>
      <c r="D247" s="233" t="s">
        <v>147</v>
      </c>
      <c r="E247" s="42"/>
      <c r="F247" s="234" t="s">
        <v>358</v>
      </c>
      <c r="G247" s="42"/>
      <c r="H247" s="42"/>
      <c r="I247" s="138"/>
      <c r="J247" s="42"/>
      <c r="K247" s="42"/>
      <c r="L247" s="46"/>
      <c r="M247" s="235"/>
      <c r="N247" s="236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147</v>
      </c>
      <c r="AU247" s="19" t="s">
        <v>82</v>
      </c>
    </row>
    <row r="248" s="13" customFormat="1">
      <c r="A248" s="13"/>
      <c r="B248" s="237"/>
      <c r="C248" s="238"/>
      <c r="D248" s="233" t="s">
        <v>149</v>
      </c>
      <c r="E248" s="239" t="s">
        <v>19</v>
      </c>
      <c r="F248" s="240" t="s">
        <v>359</v>
      </c>
      <c r="G248" s="238"/>
      <c r="H248" s="241">
        <v>20595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149</v>
      </c>
      <c r="AU248" s="247" t="s">
        <v>82</v>
      </c>
      <c r="AV248" s="13" t="s">
        <v>82</v>
      </c>
      <c r="AW248" s="13" t="s">
        <v>33</v>
      </c>
      <c r="AX248" s="13" t="s">
        <v>72</v>
      </c>
      <c r="AY248" s="247" t="s">
        <v>138</v>
      </c>
    </row>
    <row r="249" s="2" customFormat="1" ht="16.5" customHeight="1">
      <c r="A249" s="40"/>
      <c r="B249" s="41"/>
      <c r="C249" s="259" t="s">
        <v>360</v>
      </c>
      <c r="D249" s="259" t="s">
        <v>268</v>
      </c>
      <c r="E249" s="260" t="s">
        <v>361</v>
      </c>
      <c r="F249" s="261" t="s">
        <v>362</v>
      </c>
      <c r="G249" s="262" t="s">
        <v>305</v>
      </c>
      <c r="H249" s="263">
        <v>3707.0999999999999</v>
      </c>
      <c r="I249" s="264"/>
      <c r="J249" s="265">
        <f>ROUND(I249*H249,2)</f>
        <v>0</v>
      </c>
      <c r="K249" s="261" t="s">
        <v>19</v>
      </c>
      <c r="L249" s="266"/>
      <c r="M249" s="267" t="s">
        <v>19</v>
      </c>
      <c r="N249" s="268" t="s">
        <v>43</v>
      </c>
      <c r="O249" s="8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1" t="s">
        <v>188</v>
      </c>
      <c r="AT249" s="231" t="s">
        <v>268</v>
      </c>
      <c r="AU249" s="231" t="s">
        <v>82</v>
      </c>
      <c r="AY249" s="19" t="s">
        <v>138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9" t="s">
        <v>80</v>
      </c>
      <c r="BK249" s="232">
        <f>ROUND(I249*H249,2)</f>
        <v>0</v>
      </c>
      <c r="BL249" s="19" t="s">
        <v>145</v>
      </c>
      <c r="BM249" s="231" t="s">
        <v>363</v>
      </c>
    </row>
    <row r="250" s="2" customFormat="1">
      <c r="A250" s="40"/>
      <c r="B250" s="41"/>
      <c r="C250" s="42"/>
      <c r="D250" s="233" t="s">
        <v>147</v>
      </c>
      <c r="E250" s="42"/>
      <c r="F250" s="234" t="s">
        <v>362</v>
      </c>
      <c r="G250" s="42"/>
      <c r="H250" s="42"/>
      <c r="I250" s="138"/>
      <c r="J250" s="42"/>
      <c r="K250" s="42"/>
      <c r="L250" s="46"/>
      <c r="M250" s="235"/>
      <c r="N250" s="23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147</v>
      </c>
      <c r="AU250" s="19" t="s">
        <v>82</v>
      </c>
    </row>
    <row r="251" s="13" customFormat="1">
      <c r="A251" s="13"/>
      <c r="B251" s="237"/>
      <c r="C251" s="238"/>
      <c r="D251" s="233" t="s">
        <v>149</v>
      </c>
      <c r="E251" s="239" t="s">
        <v>19</v>
      </c>
      <c r="F251" s="240" t="s">
        <v>364</v>
      </c>
      <c r="G251" s="238"/>
      <c r="H251" s="241">
        <v>2059.5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149</v>
      </c>
      <c r="AU251" s="247" t="s">
        <v>82</v>
      </c>
      <c r="AV251" s="13" t="s">
        <v>82</v>
      </c>
      <c r="AW251" s="13" t="s">
        <v>33</v>
      </c>
      <c r="AX251" s="13" t="s">
        <v>72</v>
      </c>
      <c r="AY251" s="247" t="s">
        <v>138</v>
      </c>
    </row>
    <row r="252" s="13" customFormat="1">
      <c r="A252" s="13"/>
      <c r="B252" s="237"/>
      <c r="C252" s="238"/>
      <c r="D252" s="233" t="s">
        <v>149</v>
      </c>
      <c r="E252" s="238"/>
      <c r="F252" s="240" t="s">
        <v>365</v>
      </c>
      <c r="G252" s="238"/>
      <c r="H252" s="241">
        <v>3707.0999999999999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149</v>
      </c>
      <c r="AU252" s="247" t="s">
        <v>82</v>
      </c>
      <c r="AV252" s="13" t="s">
        <v>82</v>
      </c>
      <c r="AW252" s="13" t="s">
        <v>4</v>
      </c>
      <c r="AX252" s="13" t="s">
        <v>80</v>
      </c>
      <c r="AY252" s="247" t="s">
        <v>138</v>
      </c>
    </row>
    <row r="253" s="2" customFormat="1" ht="60" customHeight="1">
      <c r="A253" s="40"/>
      <c r="B253" s="41"/>
      <c r="C253" s="220" t="s">
        <v>366</v>
      </c>
      <c r="D253" s="220" t="s">
        <v>140</v>
      </c>
      <c r="E253" s="221" t="s">
        <v>367</v>
      </c>
      <c r="F253" s="222" t="s">
        <v>368</v>
      </c>
      <c r="G253" s="223" t="s">
        <v>143</v>
      </c>
      <c r="H253" s="224">
        <v>20595</v>
      </c>
      <c r="I253" s="225"/>
      <c r="J253" s="226">
        <f>ROUND(I253*H253,2)</f>
        <v>0</v>
      </c>
      <c r="K253" s="222" t="s">
        <v>19</v>
      </c>
      <c r="L253" s="46"/>
      <c r="M253" s="227" t="s">
        <v>19</v>
      </c>
      <c r="N253" s="228" t="s">
        <v>43</v>
      </c>
      <c r="O253" s="86"/>
      <c r="P253" s="229">
        <f>O253*H253</f>
        <v>0</v>
      </c>
      <c r="Q253" s="229">
        <v>0.0012700000000000001</v>
      </c>
      <c r="R253" s="229">
        <f>Q253*H253</f>
        <v>26.155650000000001</v>
      </c>
      <c r="S253" s="229">
        <v>0</v>
      </c>
      <c r="T253" s="23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1" t="s">
        <v>145</v>
      </c>
      <c r="AT253" s="231" t="s">
        <v>140</v>
      </c>
      <c r="AU253" s="231" t="s">
        <v>82</v>
      </c>
      <c r="AY253" s="19" t="s">
        <v>138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9" t="s">
        <v>80</v>
      </c>
      <c r="BK253" s="232">
        <f>ROUND(I253*H253,2)</f>
        <v>0</v>
      </c>
      <c r="BL253" s="19" t="s">
        <v>145</v>
      </c>
      <c r="BM253" s="231" t="s">
        <v>369</v>
      </c>
    </row>
    <row r="254" s="2" customFormat="1">
      <c r="A254" s="40"/>
      <c r="B254" s="41"/>
      <c r="C254" s="42"/>
      <c r="D254" s="233" t="s">
        <v>147</v>
      </c>
      <c r="E254" s="42"/>
      <c r="F254" s="234" t="s">
        <v>368</v>
      </c>
      <c r="G254" s="42"/>
      <c r="H254" s="42"/>
      <c r="I254" s="138"/>
      <c r="J254" s="42"/>
      <c r="K254" s="42"/>
      <c r="L254" s="46"/>
      <c r="M254" s="235"/>
      <c r="N254" s="236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147</v>
      </c>
      <c r="AU254" s="19" t="s">
        <v>82</v>
      </c>
    </row>
    <row r="255" s="13" customFormat="1">
      <c r="A255" s="13"/>
      <c r="B255" s="237"/>
      <c r="C255" s="238"/>
      <c r="D255" s="233" t="s">
        <v>149</v>
      </c>
      <c r="E255" s="239" t="s">
        <v>19</v>
      </c>
      <c r="F255" s="240" t="s">
        <v>370</v>
      </c>
      <c r="G255" s="238"/>
      <c r="H255" s="241">
        <v>20595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149</v>
      </c>
      <c r="AU255" s="247" t="s">
        <v>82</v>
      </c>
      <c r="AV255" s="13" t="s">
        <v>82</v>
      </c>
      <c r="AW255" s="13" t="s">
        <v>33</v>
      </c>
      <c r="AX255" s="13" t="s">
        <v>72</v>
      </c>
      <c r="AY255" s="247" t="s">
        <v>138</v>
      </c>
    </row>
    <row r="256" s="2" customFormat="1" ht="16.5" customHeight="1">
      <c r="A256" s="40"/>
      <c r="B256" s="41"/>
      <c r="C256" s="259" t="s">
        <v>371</v>
      </c>
      <c r="D256" s="259" t="s">
        <v>268</v>
      </c>
      <c r="E256" s="260" t="s">
        <v>372</v>
      </c>
      <c r="F256" s="261" t="s">
        <v>373</v>
      </c>
      <c r="G256" s="262" t="s">
        <v>374</v>
      </c>
      <c r="H256" s="263">
        <v>522.75</v>
      </c>
      <c r="I256" s="264"/>
      <c r="J256" s="265">
        <f>ROUND(I256*H256,2)</f>
        <v>0</v>
      </c>
      <c r="K256" s="261" t="s">
        <v>144</v>
      </c>
      <c r="L256" s="266"/>
      <c r="M256" s="267" t="s">
        <v>19</v>
      </c>
      <c r="N256" s="268" t="s">
        <v>43</v>
      </c>
      <c r="O256" s="86"/>
      <c r="P256" s="229">
        <f>O256*H256</f>
        <v>0</v>
      </c>
      <c r="Q256" s="229">
        <v>0.001</v>
      </c>
      <c r="R256" s="229">
        <f>Q256*H256</f>
        <v>0.52275000000000005</v>
      </c>
      <c r="S256" s="229">
        <v>0</v>
      </c>
      <c r="T256" s="23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1" t="s">
        <v>188</v>
      </c>
      <c r="AT256" s="231" t="s">
        <v>268</v>
      </c>
      <c r="AU256" s="231" t="s">
        <v>82</v>
      </c>
      <c r="AY256" s="19" t="s">
        <v>138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9" t="s">
        <v>80</v>
      </c>
      <c r="BK256" s="232">
        <f>ROUND(I256*H256,2)</f>
        <v>0</v>
      </c>
      <c r="BL256" s="19" t="s">
        <v>145</v>
      </c>
      <c r="BM256" s="231" t="s">
        <v>375</v>
      </c>
    </row>
    <row r="257" s="2" customFormat="1">
      <c r="A257" s="40"/>
      <c r="B257" s="41"/>
      <c r="C257" s="42"/>
      <c r="D257" s="233" t="s">
        <v>147</v>
      </c>
      <c r="E257" s="42"/>
      <c r="F257" s="234" t="s">
        <v>373</v>
      </c>
      <c r="G257" s="42"/>
      <c r="H257" s="42"/>
      <c r="I257" s="138"/>
      <c r="J257" s="42"/>
      <c r="K257" s="42"/>
      <c r="L257" s="46"/>
      <c r="M257" s="235"/>
      <c r="N257" s="23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147</v>
      </c>
      <c r="AU257" s="19" t="s">
        <v>82</v>
      </c>
    </row>
    <row r="258" s="13" customFormat="1">
      <c r="A258" s="13"/>
      <c r="B258" s="237"/>
      <c r="C258" s="238"/>
      <c r="D258" s="233" t="s">
        <v>149</v>
      </c>
      <c r="E258" s="238"/>
      <c r="F258" s="240" t="s">
        <v>376</v>
      </c>
      <c r="G258" s="238"/>
      <c r="H258" s="241">
        <v>522.75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149</v>
      </c>
      <c r="AU258" s="247" t="s">
        <v>82</v>
      </c>
      <c r="AV258" s="13" t="s">
        <v>82</v>
      </c>
      <c r="AW258" s="13" t="s">
        <v>4</v>
      </c>
      <c r="AX258" s="13" t="s">
        <v>80</v>
      </c>
      <c r="AY258" s="247" t="s">
        <v>138</v>
      </c>
    </row>
    <row r="259" s="12" customFormat="1" ht="22.8" customHeight="1">
      <c r="A259" s="12"/>
      <c r="B259" s="204"/>
      <c r="C259" s="205"/>
      <c r="D259" s="206" t="s">
        <v>71</v>
      </c>
      <c r="E259" s="218" t="s">
        <v>82</v>
      </c>
      <c r="F259" s="218" t="s">
        <v>377</v>
      </c>
      <c r="G259" s="205"/>
      <c r="H259" s="205"/>
      <c r="I259" s="208"/>
      <c r="J259" s="219">
        <f>BK259</f>
        <v>0</v>
      </c>
      <c r="K259" s="205"/>
      <c r="L259" s="210"/>
      <c r="M259" s="211"/>
      <c r="N259" s="212"/>
      <c r="O259" s="212"/>
      <c r="P259" s="213">
        <f>SUM(P260:P268)</f>
        <v>0</v>
      </c>
      <c r="Q259" s="212"/>
      <c r="R259" s="213">
        <f>SUM(R260:R268)</f>
        <v>3.3719977999999999</v>
      </c>
      <c r="S259" s="212"/>
      <c r="T259" s="214">
        <f>SUM(T260:T268)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5" t="s">
        <v>80</v>
      </c>
      <c r="AT259" s="216" t="s">
        <v>71</v>
      </c>
      <c r="AU259" s="216" t="s">
        <v>80</v>
      </c>
      <c r="AY259" s="215" t="s">
        <v>138</v>
      </c>
      <c r="BK259" s="217">
        <f>SUM(BK260:BK268)</f>
        <v>0</v>
      </c>
    </row>
    <row r="260" s="2" customFormat="1" ht="24" customHeight="1">
      <c r="A260" s="40"/>
      <c r="B260" s="41"/>
      <c r="C260" s="220" t="s">
        <v>378</v>
      </c>
      <c r="D260" s="220" t="s">
        <v>140</v>
      </c>
      <c r="E260" s="221" t="s">
        <v>379</v>
      </c>
      <c r="F260" s="222" t="s">
        <v>380</v>
      </c>
      <c r="G260" s="223" t="s">
        <v>143</v>
      </c>
      <c r="H260" s="224">
        <v>5532.3999999999996</v>
      </c>
      <c r="I260" s="225"/>
      <c r="J260" s="226">
        <f>ROUND(I260*H260,2)</f>
        <v>0</v>
      </c>
      <c r="K260" s="222" t="s">
        <v>144</v>
      </c>
      <c r="L260" s="46"/>
      <c r="M260" s="227" t="s">
        <v>19</v>
      </c>
      <c r="N260" s="228" t="s">
        <v>43</v>
      </c>
      <c r="O260" s="86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1" t="s">
        <v>145</v>
      </c>
      <c r="AT260" s="231" t="s">
        <v>140</v>
      </c>
      <c r="AU260" s="231" t="s">
        <v>82</v>
      </c>
      <c r="AY260" s="19" t="s">
        <v>138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9" t="s">
        <v>80</v>
      </c>
      <c r="BK260" s="232">
        <f>ROUND(I260*H260,2)</f>
        <v>0</v>
      </c>
      <c r="BL260" s="19" t="s">
        <v>145</v>
      </c>
      <c r="BM260" s="231" t="s">
        <v>381</v>
      </c>
    </row>
    <row r="261" s="2" customFormat="1">
      <c r="A261" s="40"/>
      <c r="B261" s="41"/>
      <c r="C261" s="42"/>
      <c r="D261" s="233" t="s">
        <v>147</v>
      </c>
      <c r="E261" s="42"/>
      <c r="F261" s="234" t="s">
        <v>382</v>
      </c>
      <c r="G261" s="42"/>
      <c r="H261" s="42"/>
      <c r="I261" s="138"/>
      <c r="J261" s="42"/>
      <c r="K261" s="42"/>
      <c r="L261" s="46"/>
      <c r="M261" s="235"/>
      <c r="N261" s="23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147</v>
      </c>
      <c r="AU261" s="19" t="s">
        <v>82</v>
      </c>
    </row>
    <row r="262" s="13" customFormat="1">
      <c r="A262" s="13"/>
      <c r="B262" s="237"/>
      <c r="C262" s="238"/>
      <c r="D262" s="233" t="s">
        <v>149</v>
      </c>
      <c r="E262" s="239" t="s">
        <v>19</v>
      </c>
      <c r="F262" s="240" t="s">
        <v>383</v>
      </c>
      <c r="G262" s="238"/>
      <c r="H262" s="241">
        <v>630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149</v>
      </c>
      <c r="AU262" s="247" t="s">
        <v>82</v>
      </c>
      <c r="AV262" s="13" t="s">
        <v>82</v>
      </c>
      <c r="AW262" s="13" t="s">
        <v>33</v>
      </c>
      <c r="AX262" s="13" t="s">
        <v>72</v>
      </c>
      <c r="AY262" s="247" t="s">
        <v>138</v>
      </c>
    </row>
    <row r="263" s="13" customFormat="1">
      <c r="A263" s="13"/>
      <c r="B263" s="237"/>
      <c r="C263" s="238"/>
      <c r="D263" s="233" t="s">
        <v>149</v>
      </c>
      <c r="E263" s="239" t="s">
        <v>19</v>
      </c>
      <c r="F263" s="240" t="s">
        <v>384</v>
      </c>
      <c r="G263" s="238"/>
      <c r="H263" s="241">
        <v>4902.3999999999996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149</v>
      </c>
      <c r="AU263" s="247" t="s">
        <v>82</v>
      </c>
      <c r="AV263" s="13" t="s">
        <v>82</v>
      </c>
      <c r="AW263" s="13" t="s">
        <v>33</v>
      </c>
      <c r="AX263" s="13" t="s">
        <v>72</v>
      </c>
      <c r="AY263" s="247" t="s">
        <v>138</v>
      </c>
    </row>
    <row r="264" s="2" customFormat="1" ht="16.5" customHeight="1">
      <c r="A264" s="40"/>
      <c r="B264" s="41"/>
      <c r="C264" s="259" t="s">
        <v>385</v>
      </c>
      <c r="D264" s="259" t="s">
        <v>268</v>
      </c>
      <c r="E264" s="260" t="s">
        <v>386</v>
      </c>
      <c r="F264" s="261" t="s">
        <v>387</v>
      </c>
      <c r="G264" s="262" t="s">
        <v>143</v>
      </c>
      <c r="H264" s="263">
        <v>6362.2600000000002</v>
      </c>
      <c r="I264" s="264"/>
      <c r="J264" s="265">
        <f>ROUND(I264*H264,2)</f>
        <v>0</v>
      </c>
      <c r="K264" s="261" t="s">
        <v>144</v>
      </c>
      <c r="L264" s="266"/>
      <c r="M264" s="267" t="s">
        <v>19</v>
      </c>
      <c r="N264" s="268" t="s">
        <v>43</v>
      </c>
      <c r="O264" s="86"/>
      <c r="P264" s="229">
        <f>O264*H264</f>
        <v>0</v>
      </c>
      <c r="Q264" s="229">
        <v>0.00052999999999999998</v>
      </c>
      <c r="R264" s="229">
        <f>Q264*H264</f>
        <v>3.3719977999999999</v>
      </c>
      <c r="S264" s="229">
        <v>0</v>
      </c>
      <c r="T264" s="230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31" t="s">
        <v>188</v>
      </c>
      <c r="AT264" s="231" t="s">
        <v>268</v>
      </c>
      <c r="AU264" s="231" t="s">
        <v>82</v>
      </c>
      <c r="AY264" s="19" t="s">
        <v>138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9" t="s">
        <v>80</v>
      </c>
      <c r="BK264" s="232">
        <f>ROUND(I264*H264,2)</f>
        <v>0</v>
      </c>
      <c r="BL264" s="19" t="s">
        <v>145</v>
      </c>
      <c r="BM264" s="231" t="s">
        <v>388</v>
      </c>
    </row>
    <row r="265" s="2" customFormat="1">
      <c r="A265" s="40"/>
      <c r="B265" s="41"/>
      <c r="C265" s="42"/>
      <c r="D265" s="233" t="s">
        <v>147</v>
      </c>
      <c r="E265" s="42"/>
      <c r="F265" s="234" t="s">
        <v>387</v>
      </c>
      <c r="G265" s="42"/>
      <c r="H265" s="42"/>
      <c r="I265" s="138"/>
      <c r="J265" s="42"/>
      <c r="K265" s="42"/>
      <c r="L265" s="46"/>
      <c r="M265" s="235"/>
      <c r="N265" s="236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147</v>
      </c>
      <c r="AU265" s="19" t="s">
        <v>82</v>
      </c>
    </row>
    <row r="266" s="13" customFormat="1">
      <c r="A266" s="13"/>
      <c r="B266" s="237"/>
      <c r="C266" s="238"/>
      <c r="D266" s="233" t="s">
        <v>149</v>
      </c>
      <c r="E266" s="239" t="s">
        <v>19</v>
      </c>
      <c r="F266" s="240" t="s">
        <v>383</v>
      </c>
      <c r="G266" s="238"/>
      <c r="H266" s="241">
        <v>630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149</v>
      </c>
      <c r="AU266" s="247" t="s">
        <v>82</v>
      </c>
      <c r="AV266" s="13" t="s">
        <v>82</v>
      </c>
      <c r="AW266" s="13" t="s">
        <v>33</v>
      </c>
      <c r="AX266" s="13" t="s">
        <v>72</v>
      </c>
      <c r="AY266" s="247" t="s">
        <v>138</v>
      </c>
    </row>
    <row r="267" s="13" customFormat="1">
      <c r="A267" s="13"/>
      <c r="B267" s="237"/>
      <c r="C267" s="238"/>
      <c r="D267" s="233" t="s">
        <v>149</v>
      </c>
      <c r="E267" s="239" t="s">
        <v>19</v>
      </c>
      <c r="F267" s="240" t="s">
        <v>384</v>
      </c>
      <c r="G267" s="238"/>
      <c r="H267" s="241">
        <v>4902.3999999999996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149</v>
      </c>
      <c r="AU267" s="247" t="s">
        <v>82</v>
      </c>
      <c r="AV267" s="13" t="s">
        <v>82</v>
      </c>
      <c r="AW267" s="13" t="s">
        <v>33</v>
      </c>
      <c r="AX267" s="13" t="s">
        <v>72</v>
      </c>
      <c r="AY267" s="247" t="s">
        <v>138</v>
      </c>
    </row>
    <row r="268" s="13" customFormat="1">
      <c r="A268" s="13"/>
      <c r="B268" s="237"/>
      <c r="C268" s="238"/>
      <c r="D268" s="233" t="s">
        <v>149</v>
      </c>
      <c r="E268" s="238"/>
      <c r="F268" s="240" t="s">
        <v>389</v>
      </c>
      <c r="G268" s="238"/>
      <c r="H268" s="241">
        <v>6362.2600000000002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149</v>
      </c>
      <c r="AU268" s="247" t="s">
        <v>82</v>
      </c>
      <c r="AV268" s="13" t="s">
        <v>82</v>
      </c>
      <c r="AW268" s="13" t="s">
        <v>4</v>
      </c>
      <c r="AX268" s="13" t="s">
        <v>80</v>
      </c>
      <c r="AY268" s="247" t="s">
        <v>138</v>
      </c>
    </row>
    <row r="269" s="12" customFormat="1" ht="22.8" customHeight="1">
      <c r="A269" s="12"/>
      <c r="B269" s="204"/>
      <c r="C269" s="205"/>
      <c r="D269" s="206" t="s">
        <v>71</v>
      </c>
      <c r="E269" s="218" t="s">
        <v>155</v>
      </c>
      <c r="F269" s="218" t="s">
        <v>390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SUM(P270:P272)</f>
        <v>0</v>
      </c>
      <c r="Q269" s="212"/>
      <c r="R269" s="213">
        <f>SUM(R270:R272)</f>
        <v>0</v>
      </c>
      <c r="S269" s="212"/>
      <c r="T269" s="214">
        <f>SUM(T270:T272)</f>
        <v>155.625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80</v>
      </c>
      <c r="AT269" s="216" t="s">
        <v>71</v>
      </c>
      <c r="AU269" s="216" t="s">
        <v>80</v>
      </c>
      <c r="AY269" s="215" t="s">
        <v>138</v>
      </c>
      <c r="BK269" s="217">
        <f>SUM(BK270:BK272)</f>
        <v>0</v>
      </c>
    </row>
    <row r="270" s="2" customFormat="1" ht="24" customHeight="1">
      <c r="A270" s="40"/>
      <c r="B270" s="41"/>
      <c r="C270" s="220" t="s">
        <v>391</v>
      </c>
      <c r="D270" s="220" t="s">
        <v>140</v>
      </c>
      <c r="E270" s="221" t="s">
        <v>392</v>
      </c>
      <c r="F270" s="222" t="s">
        <v>393</v>
      </c>
      <c r="G270" s="223" t="s">
        <v>184</v>
      </c>
      <c r="H270" s="224">
        <v>62.25</v>
      </c>
      <c r="I270" s="225"/>
      <c r="J270" s="226">
        <f>ROUND(I270*H270,2)</f>
        <v>0</v>
      </c>
      <c r="K270" s="222" t="s">
        <v>144</v>
      </c>
      <c r="L270" s="46"/>
      <c r="M270" s="227" t="s">
        <v>19</v>
      </c>
      <c r="N270" s="228" t="s">
        <v>43</v>
      </c>
      <c r="O270" s="86"/>
      <c r="P270" s="229">
        <f>O270*H270</f>
        <v>0</v>
      </c>
      <c r="Q270" s="229">
        <v>0</v>
      </c>
      <c r="R270" s="229">
        <f>Q270*H270</f>
        <v>0</v>
      </c>
      <c r="S270" s="229">
        <v>2.5</v>
      </c>
      <c r="T270" s="230">
        <f>S270*H270</f>
        <v>155.625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31" t="s">
        <v>145</v>
      </c>
      <c r="AT270" s="231" t="s">
        <v>140</v>
      </c>
      <c r="AU270" s="231" t="s">
        <v>82</v>
      </c>
      <c r="AY270" s="19" t="s">
        <v>138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9" t="s">
        <v>80</v>
      </c>
      <c r="BK270" s="232">
        <f>ROUND(I270*H270,2)</f>
        <v>0</v>
      </c>
      <c r="BL270" s="19" t="s">
        <v>145</v>
      </c>
      <c r="BM270" s="231" t="s">
        <v>394</v>
      </c>
    </row>
    <row r="271" s="2" customFormat="1">
      <c r="A271" s="40"/>
      <c r="B271" s="41"/>
      <c r="C271" s="42"/>
      <c r="D271" s="233" t="s">
        <v>147</v>
      </c>
      <c r="E271" s="42"/>
      <c r="F271" s="234" t="s">
        <v>395</v>
      </c>
      <c r="G271" s="42"/>
      <c r="H271" s="42"/>
      <c r="I271" s="138"/>
      <c r="J271" s="42"/>
      <c r="K271" s="42"/>
      <c r="L271" s="46"/>
      <c r="M271" s="235"/>
      <c r="N271" s="23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147</v>
      </c>
      <c r="AU271" s="19" t="s">
        <v>82</v>
      </c>
    </row>
    <row r="272" s="13" customFormat="1">
      <c r="A272" s="13"/>
      <c r="B272" s="237"/>
      <c r="C272" s="238"/>
      <c r="D272" s="233" t="s">
        <v>149</v>
      </c>
      <c r="E272" s="239" t="s">
        <v>19</v>
      </c>
      <c r="F272" s="240" t="s">
        <v>396</v>
      </c>
      <c r="G272" s="238"/>
      <c r="H272" s="241">
        <v>62.25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149</v>
      </c>
      <c r="AU272" s="247" t="s">
        <v>82</v>
      </c>
      <c r="AV272" s="13" t="s">
        <v>82</v>
      </c>
      <c r="AW272" s="13" t="s">
        <v>33</v>
      </c>
      <c r="AX272" s="13" t="s">
        <v>72</v>
      </c>
      <c r="AY272" s="247" t="s">
        <v>138</v>
      </c>
    </row>
    <row r="273" s="12" customFormat="1" ht="22.8" customHeight="1">
      <c r="A273" s="12"/>
      <c r="B273" s="204"/>
      <c r="C273" s="205"/>
      <c r="D273" s="206" t="s">
        <v>71</v>
      </c>
      <c r="E273" s="218" t="s">
        <v>145</v>
      </c>
      <c r="F273" s="218" t="s">
        <v>397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SUM(P274:P279)</f>
        <v>0</v>
      </c>
      <c r="Q273" s="212"/>
      <c r="R273" s="213">
        <f>SUM(R274:R279)</f>
        <v>21.987307999999999</v>
      </c>
      <c r="S273" s="212"/>
      <c r="T273" s="214">
        <f>SUM(T274:T279)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80</v>
      </c>
      <c r="AT273" s="216" t="s">
        <v>71</v>
      </c>
      <c r="AU273" s="216" t="s">
        <v>80</v>
      </c>
      <c r="AY273" s="215" t="s">
        <v>138</v>
      </c>
      <c r="BK273" s="217">
        <f>SUM(BK274:BK279)</f>
        <v>0</v>
      </c>
    </row>
    <row r="274" s="2" customFormat="1" ht="24" customHeight="1">
      <c r="A274" s="40"/>
      <c r="B274" s="41"/>
      <c r="C274" s="220" t="s">
        <v>398</v>
      </c>
      <c r="D274" s="220" t="s">
        <v>140</v>
      </c>
      <c r="E274" s="221" t="s">
        <v>399</v>
      </c>
      <c r="F274" s="222" t="s">
        <v>400</v>
      </c>
      <c r="G274" s="223" t="s">
        <v>184</v>
      </c>
      <c r="H274" s="224">
        <v>9.0519999999999996</v>
      </c>
      <c r="I274" s="225"/>
      <c r="J274" s="226">
        <f>ROUND(I274*H274,2)</f>
        <v>0</v>
      </c>
      <c r="K274" s="222" t="s">
        <v>144</v>
      </c>
      <c r="L274" s="46"/>
      <c r="M274" s="227" t="s">
        <v>19</v>
      </c>
      <c r="N274" s="228" t="s">
        <v>43</v>
      </c>
      <c r="O274" s="86"/>
      <c r="P274" s="229">
        <f>O274*H274</f>
        <v>0</v>
      </c>
      <c r="Q274" s="229">
        <v>2.4289999999999998</v>
      </c>
      <c r="R274" s="229">
        <f>Q274*H274</f>
        <v>21.987307999999999</v>
      </c>
      <c r="S274" s="229">
        <v>0</v>
      </c>
      <c r="T274" s="23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1" t="s">
        <v>145</v>
      </c>
      <c r="AT274" s="231" t="s">
        <v>140</v>
      </c>
      <c r="AU274" s="231" t="s">
        <v>82</v>
      </c>
      <c r="AY274" s="19" t="s">
        <v>138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9" t="s">
        <v>80</v>
      </c>
      <c r="BK274" s="232">
        <f>ROUND(I274*H274,2)</f>
        <v>0</v>
      </c>
      <c r="BL274" s="19" t="s">
        <v>145</v>
      </c>
      <c r="BM274" s="231" t="s">
        <v>401</v>
      </c>
    </row>
    <row r="275" s="2" customFormat="1">
      <c r="A275" s="40"/>
      <c r="B275" s="41"/>
      <c r="C275" s="42"/>
      <c r="D275" s="233" t="s">
        <v>147</v>
      </c>
      <c r="E275" s="42"/>
      <c r="F275" s="234" t="s">
        <v>402</v>
      </c>
      <c r="G275" s="42"/>
      <c r="H275" s="42"/>
      <c r="I275" s="138"/>
      <c r="J275" s="42"/>
      <c r="K275" s="42"/>
      <c r="L275" s="46"/>
      <c r="M275" s="235"/>
      <c r="N275" s="236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147</v>
      </c>
      <c r="AU275" s="19" t="s">
        <v>82</v>
      </c>
    </row>
    <row r="276" s="13" customFormat="1">
      <c r="A276" s="13"/>
      <c r="B276" s="237"/>
      <c r="C276" s="238"/>
      <c r="D276" s="233" t="s">
        <v>149</v>
      </c>
      <c r="E276" s="239" t="s">
        <v>19</v>
      </c>
      <c r="F276" s="240" t="s">
        <v>403</v>
      </c>
      <c r="G276" s="238"/>
      <c r="H276" s="241">
        <v>4.4400000000000004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149</v>
      </c>
      <c r="AU276" s="247" t="s">
        <v>82</v>
      </c>
      <c r="AV276" s="13" t="s">
        <v>82</v>
      </c>
      <c r="AW276" s="13" t="s">
        <v>33</v>
      </c>
      <c r="AX276" s="13" t="s">
        <v>72</v>
      </c>
      <c r="AY276" s="247" t="s">
        <v>138</v>
      </c>
    </row>
    <row r="277" s="13" customFormat="1">
      <c r="A277" s="13"/>
      <c r="B277" s="237"/>
      <c r="C277" s="238"/>
      <c r="D277" s="233" t="s">
        <v>149</v>
      </c>
      <c r="E277" s="239" t="s">
        <v>19</v>
      </c>
      <c r="F277" s="240" t="s">
        <v>404</v>
      </c>
      <c r="G277" s="238"/>
      <c r="H277" s="241">
        <v>1.536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149</v>
      </c>
      <c r="AU277" s="247" t="s">
        <v>82</v>
      </c>
      <c r="AV277" s="13" t="s">
        <v>82</v>
      </c>
      <c r="AW277" s="13" t="s">
        <v>33</v>
      </c>
      <c r="AX277" s="13" t="s">
        <v>72</v>
      </c>
      <c r="AY277" s="247" t="s">
        <v>138</v>
      </c>
    </row>
    <row r="278" s="13" customFormat="1">
      <c r="A278" s="13"/>
      <c r="B278" s="237"/>
      <c r="C278" s="238"/>
      <c r="D278" s="233" t="s">
        <v>149</v>
      </c>
      <c r="E278" s="239" t="s">
        <v>19</v>
      </c>
      <c r="F278" s="240" t="s">
        <v>405</v>
      </c>
      <c r="G278" s="238"/>
      <c r="H278" s="241">
        <v>2.5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149</v>
      </c>
      <c r="AU278" s="247" t="s">
        <v>82</v>
      </c>
      <c r="AV278" s="13" t="s">
        <v>82</v>
      </c>
      <c r="AW278" s="13" t="s">
        <v>33</v>
      </c>
      <c r="AX278" s="13" t="s">
        <v>72</v>
      </c>
      <c r="AY278" s="247" t="s">
        <v>138</v>
      </c>
    </row>
    <row r="279" s="13" customFormat="1">
      <c r="A279" s="13"/>
      <c r="B279" s="237"/>
      <c r="C279" s="238"/>
      <c r="D279" s="233" t="s">
        <v>149</v>
      </c>
      <c r="E279" s="239" t="s">
        <v>19</v>
      </c>
      <c r="F279" s="240" t="s">
        <v>406</v>
      </c>
      <c r="G279" s="238"/>
      <c r="H279" s="241">
        <v>0.57599999999999996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149</v>
      </c>
      <c r="AU279" s="247" t="s">
        <v>82</v>
      </c>
      <c r="AV279" s="13" t="s">
        <v>82</v>
      </c>
      <c r="AW279" s="13" t="s">
        <v>33</v>
      </c>
      <c r="AX279" s="13" t="s">
        <v>72</v>
      </c>
      <c r="AY279" s="247" t="s">
        <v>138</v>
      </c>
    </row>
    <row r="280" s="12" customFormat="1" ht="22.8" customHeight="1">
      <c r="A280" s="12"/>
      <c r="B280" s="204"/>
      <c r="C280" s="205"/>
      <c r="D280" s="206" t="s">
        <v>71</v>
      </c>
      <c r="E280" s="218" t="s">
        <v>168</v>
      </c>
      <c r="F280" s="218" t="s">
        <v>407</v>
      </c>
      <c r="G280" s="205"/>
      <c r="H280" s="205"/>
      <c r="I280" s="208"/>
      <c r="J280" s="219">
        <f>BK280</f>
        <v>0</v>
      </c>
      <c r="K280" s="205"/>
      <c r="L280" s="210"/>
      <c r="M280" s="211"/>
      <c r="N280" s="212"/>
      <c r="O280" s="212"/>
      <c r="P280" s="213">
        <f>SUM(P281:P350)</f>
        <v>0</v>
      </c>
      <c r="Q280" s="212"/>
      <c r="R280" s="213">
        <f>SUM(R281:R350)</f>
        <v>2277.1030500000002</v>
      </c>
      <c r="S280" s="212"/>
      <c r="T280" s="214">
        <f>SUM(T281:T350)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5" t="s">
        <v>80</v>
      </c>
      <c r="AT280" s="216" t="s">
        <v>71</v>
      </c>
      <c r="AU280" s="216" t="s">
        <v>80</v>
      </c>
      <c r="AY280" s="215" t="s">
        <v>138</v>
      </c>
      <c r="BK280" s="217">
        <f>SUM(BK281:BK350)</f>
        <v>0</v>
      </c>
    </row>
    <row r="281" s="2" customFormat="1" ht="36" customHeight="1">
      <c r="A281" s="40"/>
      <c r="B281" s="41"/>
      <c r="C281" s="220" t="s">
        <v>408</v>
      </c>
      <c r="D281" s="220" t="s">
        <v>140</v>
      </c>
      <c r="E281" s="221" t="s">
        <v>409</v>
      </c>
      <c r="F281" s="222" t="s">
        <v>410</v>
      </c>
      <c r="G281" s="223" t="s">
        <v>143</v>
      </c>
      <c r="H281" s="224">
        <v>19110</v>
      </c>
      <c r="I281" s="225"/>
      <c r="J281" s="226">
        <f>ROUND(I281*H281,2)</f>
        <v>0</v>
      </c>
      <c r="K281" s="222" t="s">
        <v>144</v>
      </c>
      <c r="L281" s="46"/>
      <c r="M281" s="227" t="s">
        <v>19</v>
      </c>
      <c r="N281" s="228" t="s">
        <v>43</v>
      </c>
      <c r="O281" s="8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1" t="s">
        <v>145</v>
      </c>
      <c r="AT281" s="231" t="s">
        <v>140</v>
      </c>
      <c r="AU281" s="231" t="s">
        <v>82</v>
      </c>
      <c r="AY281" s="19" t="s">
        <v>138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9" t="s">
        <v>80</v>
      </c>
      <c r="BK281" s="232">
        <f>ROUND(I281*H281,2)</f>
        <v>0</v>
      </c>
      <c r="BL281" s="19" t="s">
        <v>145</v>
      </c>
      <c r="BM281" s="231" t="s">
        <v>411</v>
      </c>
    </row>
    <row r="282" s="2" customFormat="1">
      <c r="A282" s="40"/>
      <c r="B282" s="41"/>
      <c r="C282" s="42"/>
      <c r="D282" s="233" t="s">
        <v>147</v>
      </c>
      <c r="E282" s="42"/>
      <c r="F282" s="234" t="s">
        <v>412</v>
      </c>
      <c r="G282" s="42"/>
      <c r="H282" s="42"/>
      <c r="I282" s="138"/>
      <c r="J282" s="42"/>
      <c r="K282" s="42"/>
      <c r="L282" s="46"/>
      <c r="M282" s="235"/>
      <c r="N282" s="23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147</v>
      </c>
      <c r="AU282" s="19" t="s">
        <v>82</v>
      </c>
    </row>
    <row r="283" s="14" customFormat="1">
      <c r="A283" s="14"/>
      <c r="B283" s="249"/>
      <c r="C283" s="250"/>
      <c r="D283" s="233" t="s">
        <v>149</v>
      </c>
      <c r="E283" s="251" t="s">
        <v>19</v>
      </c>
      <c r="F283" s="252" t="s">
        <v>413</v>
      </c>
      <c r="G283" s="250"/>
      <c r="H283" s="251" t="s">
        <v>19</v>
      </c>
      <c r="I283" s="253"/>
      <c r="J283" s="250"/>
      <c r="K283" s="250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149</v>
      </c>
      <c r="AU283" s="258" t="s">
        <v>82</v>
      </c>
      <c r="AV283" s="14" t="s">
        <v>80</v>
      </c>
      <c r="AW283" s="14" t="s">
        <v>33</v>
      </c>
      <c r="AX283" s="14" t="s">
        <v>72</v>
      </c>
      <c r="AY283" s="258" t="s">
        <v>138</v>
      </c>
    </row>
    <row r="284" s="13" customFormat="1">
      <c r="A284" s="13"/>
      <c r="B284" s="237"/>
      <c r="C284" s="238"/>
      <c r="D284" s="233" t="s">
        <v>149</v>
      </c>
      <c r="E284" s="239" t="s">
        <v>19</v>
      </c>
      <c r="F284" s="240" t="s">
        <v>414</v>
      </c>
      <c r="G284" s="238"/>
      <c r="H284" s="241">
        <v>19110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149</v>
      </c>
      <c r="AU284" s="247" t="s">
        <v>82</v>
      </c>
      <c r="AV284" s="13" t="s">
        <v>82</v>
      </c>
      <c r="AW284" s="13" t="s">
        <v>33</v>
      </c>
      <c r="AX284" s="13" t="s">
        <v>72</v>
      </c>
      <c r="AY284" s="247" t="s">
        <v>138</v>
      </c>
    </row>
    <row r="285" s="2" customFormat="1" ht="24" customHeight="1">
      <c r="A285" s="40"/>
      <c r="B285" s="41"/>
      <c r="C285" s="259" t="s">
        <v>415</v>
      </c>
      <c r="D285" s="259" t="s">
        <v>268</v>
      </c>
      <c r="E285" s="260" t="s">
        <v>416</v>
      </c>
      <c r="F285" s="261" t="s">
        <v>417</v>
      </c>
      <c r="G285" s="262" t="s">
        <v>305</v>
      </c>
      <c r="H285" s="263">
        <v>202.94800000000001</v>
      </c>
      <c r="I285" s="264"/>
      <c r="J285" s="265">
        <f>ROUND(I285*H285,2)</f>
        <v>0</v>
      </c>
      <c r="K285" s="261" t="s">
        <v>144</v>
      </c>
      <c r="L285" s="266"/>
      <c r="M285" s="267" t="s">
        <v>19</v>
      </c>
      <c r="N285" s="268" t="s">
        <v>43</v>
      </c>
      <c r="O285" s="86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1" t="s">
        <v>188</v>
      </c>
      <c r="AT285" s="231" t="s">
        <v>268</v>
      </c>
      <c r="AU285" s="231" t="s">
        <v>82</v>
      </c>
      <c r="AY285" s="19" t="s">
        <v>138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9" t="s">
        <v>80</v>
      </c>
      <c r="BK285" s="232">
        <f>ROUND(I285*H285,2)</f>
        <v>0</v>
      </c>
      <c r="BL285" s="19" t="s">
        <v>145</v>
      </c>
      <c r="BM285" s="231" t="s">
        <v>418</v>
      </c>
    </row>
    <row r="286" s="2" customFormat="1">
      <c r="A286" s="40"/>
      <c r="B286" s="41"/>
      <c r="C286" s="42"/>
      <c r="D286" s="233" t="s">
        <v>147</v>
      </c>
      <c r="E286" s="42"/>
      <c r="F286" s="234" t="s">
        <v>417</v>
      </c>
      <c r="G286" s="42"/>
      <c r="H286" s="42"/>
      <c r="I286" s="138"/>
      <c r="J286" s="42"/>
      <c r="K286" s="42"/>
      <c r="L286" s="46"/>
      <c r="M286" s="235"/>
      <c r="N286" s="236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147</v>
      </c>
      <c r="AU286" s="19" t="s">
        <v>82</v>
      </c>
    </row>
    <row r="287" s="2" customFormat="1">
      <c r="A287" s="40"/>
      <c r="B287" s="41"/>
      <c r="C287" s="42"/>
      <c r="D287" s="233" t="s">
        <v>165</v>
      </c>
      <c r="E287" s="42"/>
      <c r="F287" s="248" t="s">
        <v>419</v>
      </c>
      <c r="G287" s="42"/>
      <c r="H287" s="42"/>
      <c r="I287" s="138"/>
      <c r="J287" s="42"/>
      <c r="K287" s="42"/>
      <c r="L287" s="46"/>
      <c r="M287" s="235"/>
      <c r="N287" s="23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165</v>
      </c>
      <c r="AU287" s="19" t="s">
        <v>82</v>
      </c>
    </row>
    <row r="288" s="14" customFormat="1">
      <c r="A288" s="14"/>
      <c r="B288" s="249"/>
      <c r="C288" s="250"/>
      <c r="D288" s="233" t="s">
        <v>149</v>
      </c>
      <c r="E288" s="251" t="s">
        <v>19</v>
      </c>
      <c r="F288" s="252" t="s">
        <v>413</v>
      </c>
      <c r="G288" s="250"/>
      <c r="H288" s="251" t="s">
        <v>19</v>
      </c>
      <c r="I288" s="253"/>
      <c r="J288" s="250"/>
      <c r="K288" s="250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149</v>
      </c>
      <c r="AU288" s="258" t="s">
        <v>82</v>
      </c>
      <c r="AV288" s="14" t="s">
        <v>80</v>
      </c>
      <c r="AW288" s="14" t="s">
        <v>33</v>
      </c>
      <c r="AX288" s="14" t="s">
        <v>72</v>
      </c>
      <c r="AY288" s="258" t="s">
        <v>138</v>
      </c>
    </row>
    <row r="289" s="14" customFormat="1">
      <c r="A289" s="14"/>
      <c r="B289" s="249"/>
      <c r="C289" s="250"/>
      <c r="D289" s="233" t="s">
        <v>149</v>
      </c>
      <c r="E289" s="251" t="s">
        <v>19</v>
      </c>
      <c r="F289" s="252" t="s">
        <v>420</v>
      </c>
      <c r="G289" s="250"/>
      <c r="H289" s="251" t="s">
        <v>19</v>
      </c>
      <c r="I289" s="253"/>
      <c r="J289" s="250"/>
      <c r="K289" s="250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149</v>
      </c>
      <c r="AU289" s="258" t="s">
        <v>82</v>
      </c>
      <c r="AV289" s="14" t="s">
        <v>80</v>
      </c>
      <c r="AW289" s="14" t="s">
        <v>33</v>
      </c>
      <c r="AX289" s="14" t="s">
        <v>72</v>
      </c>
      <c r="AY289" s="258" t="s">
        <v>138</v>
      </c>
    </row>
    <row r="290" s="13" customFormat="1">
      <c r="A290" s="13"/>
      <c r="B290" s="237"/>
      <c r="C290" s="238"/>
      <c r="D290" s="233" t="s">
        <v>149</v>
      </c>
      <c r="E290" s="239" t="s">
        <v>19</v>
      </c>
      <c r="F290" s="240" t="s">
        <v>421</v>
      </c>
      <c r="G290" s="238"/>
      <c r="H290" s="241">
        <v>202.94800000000001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149</v>
      </c>
      <c r="AU290" s="247" t="s">
        <v>82</v>
      </c>
      <c r="AV290" s="13" t="s">
        <v>82</v>
      </c>
      <c r="AW290" s="13" t="s">
        <v>33</v>
      </c>
      <c r="AX290" s="13" t="s">
        <v>72</v>
      </c>
      <c r="AY290" s="247" t="s">
        <v>138</v>
      </c>
    </row>
    <row r="291" s="2" customFormat="1" ht="16.5" customHeight="1">
      <c r="A291" s="40"/>
      <c r="B291" s="41"/>
      <c r="C291" s="220" t="s">
        <v>422</v>
      </c>
      <c r="D291" s="220" t="s">
        <v>140</v>
      </c>
      <c r="E291" s="221" t="s">
        <v>423</v>
      </c>
      <c r="F291" s="222" t="s">
        <v>424</v>
      </c>
      <c r="G291" s="223" t="s">
        <v>143</v>
      </c>
      <c r="H291" s="224">
        <v>28470</v>
      </c>
      <c r="I291" s="225"/>
      <c r="J291" s="226">
        <f>ROUND(I291*H291,2)</f>
        <v>0</v>
      </c>
      <c r="K291" s="222" t="s">
        <v>144</v>
      </c>
      <c r="L291" s="46"/>
      <c r="M291" s="227" t="s">
        <v>19</v>
      </c>
      <c r="N291" s="228" t="s">
        <v>43</v>
      </c>
      <c r="O291" s="86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31" t="s">
        <v>145</v>
      </c>
      <c r="AT291" s="231" t="s">
        <v>140</v>
      </c>
      <c r="AU291" s="231" t="s">
        <v>82</v>
      </c>
      <c r="AY291" s="19" t="s">
        <v>138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9" t="s">
        <v>80</v>
      </c>
      <c r="BK291" s="232">
        <f>ROUND(I291*H291,2)</f>
        <v>0</v>
      </c>
      <c r="BL291" s="19" t="s">
        <v>145</v>
      </c>
      <c r="BM291" s="231" t="s">
        <v>425</v>
      </c>
    </row>
    <row r="292" s="2" customFormat="1">
      <c r="A292" s="40"/>
      <c r="B292" s="41"/>
      <c r="C292" s="42"/>
      <c r="D292" s="233" t="s">
        <v>147</v>
      </c>
      <c r="E292" s="42"/>
      <c r="F292" s="234" t="s">
        <v>426</v>
      </c>
      <c r="G292" s="42"/>
      <c r="H292" s="42"/>
      <c r="I292" s="138"/>
      <c r="J292" s="42"/>
      <c r="K292" s="42"/>
      <c r="L292" s="46"/>
      <c r="M292" s="235"/>
      <c r="N292" s="236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147</v>
      </c>
      <c r="AU292" s="19" t="s">
        <v>82</v>
      </c>
    </row>
    <row r="293" s="13" customFormat="1">
      <c r="A293" s="13"/>
      <c r="B293" s="237"/>
      <c r="C293" s="238"/>
      <c r="D293" s="233" t="s">
        <v>149</v>
      </c>
      <c r="E293" s="239" t="s">
        <v>19</v>
      </c>
      <c r="F293" s="240" t="s">
        <v>427</v>
      </c>
      <c r="G293" s="238"/>
      <c r="H293" s="241">
        <v>28470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149</v>
      </c>
      <c r="AU293" s="247" t="s">
        <v>82</v>
      </c>
      <c r="AV293" s="13" t="s">
        <v>82</v>
      </c>
      <c r="AW293" s="13" t="s">
        <v>33</v>
      </c>
      <c r="AX293" s="13" t="s">
        <v>72</v>
      </c>
      <c r="AY293" s="247" t="s">
        <v>138</v>
      </c>
    </row>
    <row r="294" s="2" customFormat="1" ht="16.5" customHeight="1">
      <c r="A294" s="40"/>
      <c r="B294" s="41"/>
      <c r="C294" s="220" t="s">
        <v>428</v>
      </c>
      <c r="D294" s="220" t="s">
        <v>140</v>
      </c>
      <c r="E294" s="221" t="s">
        <v>429</v>
      </c>
      <c r="F294" s="222" t="s">
        <v>430</v>
      </c>
      <c r="G294" s="223" t="s">
        <v>143</v>
      </c>
      <c r="H294" s="224">
        <v>283.19999999999999</v>
      </c>
      <c r="I294" s="225"/>
      <c r="J294" s="226">
        <f>ROUND(I294*H294,2)</f>
        <v>0</v>
      </c>
      <c r="K294" s="222" t="s">
        <v>144</v>
      </c>
      <c r="L294" s="46"/>
      <c r="M294" s="227" t="s">
        <v>19</v>
      </c>
      <c r="N294" s="228" t="s">
        <v>43</v>
      </c>
      <c r="O294" s="8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31" t="s">
        <v>145</v>
      </c>
      <c r="AT294" s="231" t="s">
        <v>140</v>
      </c>
      <c r="AU294" s="231" t="s">
        <v>82</v>
      </c>
      <c r="AY294" s="19" t="s">
        <v>138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9" t="s">
        <v>80</v>
      </c>
      <c r="BK294" s="232">
        <f>ROUND(I294*H294,2)</f>
        <v>0</v>
      </c>
      <c r="BL294" s="19" t="s">
        <v>145</v>
      </c>
      <c r="BM294" s="231" t="s">
        <v>431</v>
      </c>
    </row>
    <row r="295" s="2" customFormat="1">
      <c r="A295" s="40"/>
      <c r="B295" s="41"/>
      <c r="C295" s="42"/>
      <c r="D295" s="233" t="s">
        <v>147</v>
      </c>
      <c r="E295" s="42"/>
      <c r="F295" s="234" t="s">
        <v>432</v>
      </c>
      <c r="G295" s="42"/>
      <c r="H295" s="42"/>
      <c r="I295" s="138"/>
      <c r="J295" s="42"/>
      <c r="K295" s="42"/>
      <c r="L295" s="46"/>
      <c r="M295" s="235"/>
      <c r="N295" s="23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147</v>
      </c>
      <c r="AU295" s="19" t="s">
        <v>82</v>
      </c>
    </row>
    <row r="296" s="13" customFormat="1">
      <c r="A296" s="13"/>
      <c r="B296" s="237"/>
      <c r="C296" s="238"/>
      <c r="D296" s="233" t="s">
        <v>149</v>
      </c>
      <c r="E296" s="239" t="s">
        <v>19</v>
      </c>
      <c r="F296" s="240" t="s">
        <v>433</v>
      </c>
      <c r="G296" s="238"/>
      <c r="H296" s="241">
        <v>283.19999999999999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149</v>
      </c>
      <c r="AU296" s="247" t="s">
        <v>82</v>
      </c>
      <c r="AV296" s="13" t="s">
        <v>82</v>
      </c>
      <c r="AW296" s="13" t="s">
        <v>33</v>
      </c>
      <c r="AX296" s="13" t="s">
        <v>72</v>
      </c>
      <c r="AY296" s="247" t="s">
        <v>138</v>
      </c>
    </row>
    <row r="297" s="2" customFormat="1" ht="16.5" customHeight="1">
      <c r="A297" s="40"/>
      <c r="B297" s="41"/>
      <c r="C297" s="220" t="s">
        <v>434</v>
      </c>
      <c r="D297" s="220" t="s">
        <v>140</v>
      </c>
      <c r="E297" s="221" t="s">
        <v>435</v>
      </c>
      <c r="F297" s="222" t="s">
        <v>436</v>
      </c>
      <c r="G297" s="223" t="s">
        <v>143</v>
      </c>
      <c r="H297" s="224">
        <v>240</v>
      </c>
      <c r="I297" s="225"/>
      <c r="J297" s="226">
        <f>ROUND(I297*H297,2)</f>
        <v>0</v>
      </c>
      <c r="K297" s="222" t="s">
        <v>144</v>
      </c>
      <c r="L297" s="46"/>
      <c r="M297" s="227" t="s">
        <v>19</v>
      </c>
      <c r="N297" s="228" t="s">
        <v>43</v>
      </c>
      <c r="O297" s="86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1" t="s">
        <v>145</v>
      </c>
      <c r="AT297" s="231" t="s">
        <v>140</v>
      </c>
      <c r="AU297" s="231" t="s">
        <v>82</v>
      </c>
      <c r="AY297" s="19" t="s">
        <v>138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9" t="s">
        <v>80</v>
      </c>
      <c r="BK297" s="232">
        <f>ROUND(I297*H297,2)</f>
        <v>0</v>
      </c>
      <c r="BL297" s="19" t="s">
        <v>145</v>
      </c>
      <c r="BM297" s="231" t="s">
        <v>437</v>
      </c>
    </row>
    <row r="298" s="2" customFormat="1">
      <c r="A298" s="40"/>
      <c r="B298" s="41"/>
      <c r="C298" s="42"/>
      <c r="D298" s="233" t="s">
        <v>147</v>
      </c>
      <c r="E298" s="42"/>
      <c r="F298" s="234" t="s">
        <v>438</v>
      </c>
      <c r="G298" s="42"/>
      <c r="H298" s="42"/>
      <c r="I298" s="138"/>
      <c r="J298" s="42"/>
      <c r="K298" s="42"/>
      <c r="L298" s="46"/>
      <c r="M298" s="235"/>
      <c r="N298" s="236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147</v>
      </c>
      <c r="AU298" s="19" t="s">
        <v>82</v>
      </c>
    </row>
    <row r="299" s="13" customFormat="1">
      <c r="A299" s="13"/>
      <c r="B299" s="237"/>
      <c r="C299" s="238"/>
      <c r="D299" s="233" t="s">
        <v>149</v>
      </c>
      <c r="E299" s="239" t="s">
        <v>19</v>
      </c>
      <c r="F299" s="240" t="s">
        <v>439</v>
      </c>
      <c r="G299" s="238"/>
      <c r="H299" s="241">
        <v>240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149</v>
      </c>
      <c r="AU299" s="247" t="s">
        <v>82</v>
      </c>
      <c r="AV299" s="13" t="s">
        <v>82</v>
      </c>
      <c r="AW299" s="13" t="s">
        <v>33</v>
      </c>
      <c r="AX299" s="13" t="s">
        <v>72</v>
      </c>
      <c r="AY299" s="247" t="s">
        <v>138</v>
      </c>
    </row>
    <row r="300" s="2" customFormat="1" ht="24" customHeight="1">
      <c r="A300" s="40"/>
      <c r="B300" s="41"/>
      <c r="C300" s="220" t="s">
        <v>440</v>
      </c>
      <c r="D300" s="220" t="s">
        <v>140</v>
      </c>
      <c r="E300" s="221" t="s">
        <v>441</v>
      </c>
      <c r="F300" s="222" t="s">
        <v>442</v>
      </c>
      <c r="G300" s="223" t="s">
        <v>143</v>
      </c>
      <c r="H300" s="224">
        <v>20475</v>
      </c>
      <c r="I300" s="225"/>
      <c r="J300" s="226">
        <f>ROUND(I300*H300,2)</f>
        <v>0</v>
      </c>
      <c r="K300" s="222" t="s">
        <v>144</v>
      </c>
      <c r="L300" s="46"/>
      <c r="M300" s="227" t="s">
        <v>19</v>
      </c>
      <c r="N300" s="228" t="s">
        <v>43</v>
      </c>
      <c r="O300" s="86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1" t="s">
        <v>145</v>
      </c>
      <c r="AT300" s="231" t="s">
        <v>140</v>
      </c>
      <c r="AU300" s="231" t="s">
        <v>82</v>
      </c>
      <c r="AY300" s="19" t="s">
        <v>138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9" t="s">
        <v>80</v>
      </c>
      <c r="BK300" s="232">
        <f>ROUND(I300*H300,2)</f>
        <v>0</v>
      </c>
      <c r="BL300" s="19" t="s">
        <v>145</v>
      </c>
      <c r="BM300" s="231" t="s">
        <v>443</v>
      </c>
    </row>
    <row r="301" s="2" customFormat="1">
      <c r="A301" s="40"/>
      <c r="B301" s="41"/>
      <c r="C301" s="42"/>
      <c r="D301" s="233" t="s">
        <v>147</v>
      </c>
      <c r="E301" s="42"/>
      <c r="F301" s="234" t="s">
        <v>444</v>
      </c>
      <c r="G301" s="42"/>
      <c r="H301" s="42"/>
      <c r="I301" s="138"/>
      <c r="J301" s="42"/>
      <c r="K301" s="42"/>
      <c r="L301" s="46"/>
      <c r="M301" s="235"/>
      <c r="N301" s="236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147</v>
      </c>
      <c r="AU301" s="19" t="s">
        <v>82</v>
      </c>
    </row>
    <row r="302" s="13" customFormat="1">
      <c r="A302" s="13"/>
      <c r="B302" s="237"/>
      <c r="C302" s="238"/>
      <c r="D302" s="233" t="s">
        <v>149</v>
      </c>
      <c r="E302" s="239" t="s">
        <v>19</v>
      </c>
      <c r="F302" s="240" t="s">
        <v>445</v>
      </c>
      <c r="G302" s="238"/>
      <c r="H302" s="241">
        <v>20475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149</v>
      </c>
      <c r="AU302" s="247" t="s">
        <v>82</v>
      </c>
      <c r="AV302" s="13" t="s">
        <v>82</v>
      </c>
      <c r="AW302" s="13" t="s">
        <v>33</v>
      </c>
      <c r="AX302" s="13" t="s">
        <v>72</v>
      </c>
      <c r="AY302" s="247" t="s">
        <v>138</v>
      </c>
    </row>
    <row r="303" s="2" customFormat="1" ht="24" customHeight="1">
      <c r="A303" s="40"/>
      <c r="B303" s="41"/>
      <c r="C303" s="220" t="s">
        <v>446</v>
      </c>
      <c r="D303" s="220" t="s">
        <v>140</v>
      </c>
      <c r="E303" s="221" t="s">
        <v>447</v>
      </c>
      <c r="F303" s="222" t="s">
        <v>448</v>
      </c>
      <c r="G303" s="223" t="s">
        <v>143</v>
      </c>
      <c r="H303" s="224">
        <v>22035</v>
      </c>
      <c r="I303" s="225"/>
      <c r="J303" s="226">
        <f>ROUND(I303*H303,2)</f>
        <v>0</v>
      </c>
      <c r="K303" s="222" t="s">
        <v>144</v>
      </c>
      <c r="L303" s="46"/>
      <c r="M303" s="227" t="s">
        <v>19</v>
      </c>
      <c r="N303" s="228" t="s">
        <v>43</v>
      </c>
      <c r="O303" s="86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31" t="s">
        <v>145</v>
      </c>
      <c r="AT303" s="231" t="s">
        <v>140</v>
      </c>
      <c r="AU303" s="231" t="s">
        <v>82</v>
      </c>
      <c r="AY303" s="19" t="s">
        <v>138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9" t="s">
        <v>80</v>
      </c>
      <c r="BK303" s="232">
        <f>ROUND(I303*H303,2)</f>
        <v>0</v>
      </c>
      <c r="BL303" s="19" t="s">
        <v>145</v>
      </c>
      <c r="BM303" s="231" t="s">
        <v>449</v>
      </c>
    </row>
    <row r="304" s="2" customFormat="1">
      <c r="A304" s="40"/>
      <c r="B304" s="41"/>
      <c r="C304" s="42"/>
      <c r="D304" s="233" t="s">
        <v>147</v>
      </c>
      <c r="E304" s="42"/>
      <c r="F304" s="234" t="s">
        <v>450</v>
      </c>
      <c r="G304" s="42"/>
      <c r="H304" s="42"/>
      <c r="I304" s="138"/>
      <c r="J304" s="42"/>
      <c r="K304" s="42"/>
      <c r="L304" s="46"/>
      <c r="M304" s="235"/>
      <c r="N304" s="236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147</v>
      </c>
      <c r="AU304" s="19" t="s">
        <v>82</v>
      </c>
    </row>
    <row r="305" s="2" customFormat="1">
      <c r="A305" s="40"/>
      <c r="B305" s="41"/>
      <c r="C305" s="42"/>
      <c r="D305" s="233" t="s">
        <v>165</v>
      </c>
      <c r="E305" s="42"/>
      <c r="F305" s="248" t="s">
        <v>451</v>
      </c>
      <c r="G305" s="42"/>
      <c r="H305" s="42"/>
      <c r="I305" s="138"/>
      <c r="J305" s="42"/>
      <c r="K305" s="42"/>
      <c r="L305" s="46"/>
      <c r="M305" s="235"/>
      <c r="N305" s="23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165</v>
      </c>
      <c r="AU305" s="19" t="s">
        <v>82</v>
      </c>
    </row>
    <row r="306" s="13" customFormat="1">
      <c r="A306" s="13"/>
      <c r="B306" s="237"/>
      <c r="C306" s="238"/>
      <c r="D306" s="233" t="s">
        <v>149</v>
      </c>
      <c r="E306" s="239" t="s">
        <v>19</v>
      </c>
      <c r="F306" s="240" t="s">
        <v>452</v>
      </c>
      <c r="G306" s="238"/>
      <c r="H306" s="241">
        <v>22035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149</v>
      </c>
      <c r="AU306" s="247" t="s">
        <v>82</v>
      </c>
      <c r="AV306" s="13" t="s">
        <v>82</v>
      </c>
      <c r="AW306" s="13" t="s">
        <v>33</v>
      </c>
      <c r="AX306" s="13" t="s">
        <v>72</v>
      </c>
      <c r="AY306" s="247" t="s">
        <v>138</v>
      </c>
    </row>
    <row r="307" s="2" customFormat="1" ht="16.5" customHeight="1">
      <c r="A307" s="40"/>
      <c r="B307" s="41"/>
      <c r="C307" s="259" t="s">
        <v>453</v>
      </c>
      <c r="D307" s="259" t="s">
        <v>268</v>
      </c>
      <c r="E307" s="260" t="s">
        <v>454</v>
      </c>
      <c r="F307" s="261" t="s">
        <v>455</v>
      </c>
      <c r="G307" s="262" t="s">
        <v>305</v>
      </c>
      <c r="H307" s="263">
        <v>308.49000000000001</v>
      </c>
      <c r="I307" s="264"/>
      <c r="J307" s="265">
        <f>ROUND(I307*H307,2)</f>
        <v>0</v>
      </c>
      <c r="K307" s="261" t="s">
        <v>144</v>
      </c>
      <c r="L307" s="266"/>
      <c r="M307" s="267" t="s">
        <v>19</v>
      </c>
      <c r="N307" s="268" t="s">
        <v>43</v>
      </c>
      <c r="O307" s="86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31" t="s">
        <v>188</v>
      </c>
      <c r="AT307" s="231" t="s">
        <v>268</v>
      </c>
      <c r="AU307" s="231" t="s">
        <v>82</v>
      </c>
      <c r="AY307" s="19" t="s">
        <v>138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9" t="s">
        <v>80</v>
      </c>
      <c r="BK307" s="232">
        <f>ROUND(I307*H307,2)</f>
        <v>0</v>
      </c>
      <c r="BL307" s="19" t="s">
        <v>145</v>
      </c>
      <c r="BM307" s="231" t="s">
        <v>456</v>
      </c>
    </row>
    <row r="308" s="2" customFormat="1">
      <c r="A308" s="40"/>
      <c r="B308" s="41"/>
      <c r="C308" s="42"/>
      <c r="D308" s="233" t="s">
        <v>147</v>
      </c>
      <c r="E308" s="42"/>
      <c r="F308" s="234" t="s">
        <v>455</v>
      </c>
      <c r="G308" s="42"/>
      <c r="H308" s="42"/>
      <c r="I308" s="138"/>
      <c r="J308" s="42"/>
      <c r="K308" s="42"/>
      <c r="L308" s="46"/>
      <c r="M308" s="235"/>
      <c r="N308" s="236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147</v>
      </c>
      <c r="AU308" s="19" t="s">
        <v>82</v>
      </c>
    </row>
    <row r="309" s="2" customFormat="1">
      <c r="A309" s="40"/>
      <c r="B309" s="41"/>
      <c r="C309" s="42"/>
      <c r="D309" s="233" t="s">
        <v>165</v>
      </c>
      <c r="E309" s="42"/>
      <c r="F309" s="248" t="s">
        <v>457</v>
      </c>
      <c r="G309" s="42"/>
      <c r="H309" s="42"/>
      <c r="I309" s="138"/>
      <c r="J309" s="42"/>
      <c r="K309" s="42"/>
      <c r="L309" s="46"/>
      <c r="M309" s="235"/>
      <c r="N309" s="23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165</v>
      </c>
      <c r="AU309" s="19" t="s">
        <v>82</v>
      </c>
    </row>
    <row r="310" s="13" customFormat="1">
      <c r="A310" s="13"/>
      <c r="B310" s="237"/>
      <c r="C310" s="238"/>
      <c r="D310" s="233" t="s">
        <v>149</v>
      </c>
      <c r="E310" s="239" t="s">
        <v>19</v>
      </c>
      <c r="F310" s="240" t="s">
        <v>458</v>
      </c>
      <c r="G310" s="238"/>
      <c r="H310" s="241">
        <v>308.49000000000001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149</v>
      </c>
      <c r="AU310" s="247" t="s">
        <v>82</v>
      </c>
      <c r="AV310" s="13" t="s">
        <v>82</v>
      </c>
      <c r="AW310" s="13" t="s">
        <v>33</v>
      </c>
      <c r="AX310" s="13" t="s">
        <v>72</v>
      </c>
      <c r="AY310" s="247" t="s">
        <v>138</v>
      </c>
    </row>
    <row r="311" s="2" customFormat="1" ht="16.5" customHeight="1">
      <c r="A311" s="40"/>
      <c r="B311" s="41"/>
      <c r="C311" s="259" t="s">
        <v>459</v>
      </c>
      <c r="D311" s="259" t="s">
        <v>268</v>
      </c>
      <c r="E311" s="260" t="s">
        <v>460</v>
      </c>
      <c r="F311" s="261" t="s">
        <v>461</v>
      </c>
      <c r="G311" s="262" t="s">
        <v>305</v>
      </c>
      <c r="H311" s="263">
        <v>115.684</v>
      </c>
      <c r="I311" s="264"/>
      <c r="J311" s="265">
        <f>ROUND(I311*H311,2)</f>
        <v>0</v>
      </c>
      <c r="K311" s="261" t="s">
        <v>144</v>
      </c>
      <c r="L311" s="266"/>
      <c r="M311" s="267" t="s">
        <v>19</v>
      </c>
      <c r="N311" s="268" t="s">
        <v>43</v>
      </c>
      <c r="O311" s="86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31" t="s">
        <v>188</v>
      </c>
      <c r="AT311" s="231" t="s">
        <v>268</v>
      </c>
      <c r="AU311" s="231" t="s">
        <v>82</v>
      </c>
      <c r="AY311" s="19" t="s">
        <v>138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9" t="s">
        <v>80</v>
      </c>
      <c r="BK311" s="232">
        <f>ROUND(I311*H311,2)</f>
        <v>0</v>
      </c>
      <c r="BL311" s="19" t="s">
        <v>145</v>
      </c>
      <c r="BM311" s="231" t="s">
        <v>462</v>
      </c>
    </row>
    <row r="312" s="2" customFormat="1">
      <c r="A312" s="40"/>
      <c r="B312" s="41"/>
      <c r="C312" s="42"/>
      <c r="D312" s="233" t="s">
        <v>147</v>
      </c>
      <c r="E312" s="42"/>
      <c r="F312" s="234" t="s">
        <v>461</v>
      </c>
      <c r="G312" s="42"/>
      <c r="H312" s="42"/>
      <c r="I312" s="138"/>
      <c r="J312" s="42"/>
      <c r="K312" s="42"/>
      <c r="L312" s="46"/>
      <c r="M312" s="235"/>
      <c r="N312" s="23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147</v>
      </c>
      <c r="AU312" s="19" t="s">
        <v>82</v>
      </c>
    </row>
    <row r="313" s="2" customFormat="1">
      <c r="A313" s="40"/>
      <c r="B313" s="41"/>
      <c r="C313" s="42"/>
      <c r="D313" s="233" t="s">
        <v>165</v>
      </c>
      <c r="E313" s="42"/>
      <c r="F313" s="248" t="s">
        <v>463</v>
      </c>
      <c r="G313" s="42"/>
      <c r="H313" s="42"/>
      <c r="I313" s="138"/>
      <c r="J313" s="42"/>
      <c r="K313" s="42"/>
      <c r="L313" s="46"/>
      <c r="M313" s="235"/>
      <c r="N313" s="236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165</v>
      </c>
      <c r="AU313" s="19" t="s">
        <v>82</v>
      </c>
    </row>
    <row r="314" s="13" customFormat="1">
      <c r="A314" s="13"/>
      <c r="B314" s="237"/>
      <c r="C314" s="238"/>
      <c r="D314" s="233" t="s">
        <v>149</v>
      </c>
      <c r="E314" s="239" t="s">
        <v>19</v>
      </c>
      <c r="F314" s="240" t="s">
        <v>464</v>
      </c>
      <c r="G314" s="238"/>
      <c r="H314" s="241">
        <v>115.684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149</v>
      </c>
      <c r="AU314" s="247" t="s">
        <v>82</v>
      </c>
      <c r="AV314" s="13" t="s">
        <v>82</v>
      </c>
      <c r="AW314" s="13" t="s">
        <v>33</v>
      </c>
      <c r="AX314" s="13" t="s">
        <v>72</v>
      </c>
      <c r="AY314" s="247" t="s">
        <v>138</v>
      </c>
    </row>
    <row r="315" s="2" customFormat="1" ht="16.5" customHeight="1">
      <c r="A315" s="40"/>
      <c r="B315" s="41"/>
      <c r="C315" s="220" t="s">
        <v>465</v>
      </c>
      <c r="D315" s="220" t="s">
        <v>140</v>
      </c>
      <c r="E315" s="221" t="s">
        <v>466</v>
      </c>
      <c r="F315" s="222" t="s">
        <v>467</v>
      </c>
      <c r="G315" s="223" t="s">
        <v>184</v>
      </c>
      <c r="H315" s="224">
        <v>801.04999999999995</v>
      </c>
      <c r="I315" s="225"/>
      <c r="J315" s="226">
        <f>ROUND(I315*H315,2)</f>
        <v>0</v>
      </c>
      <c r="K315" s="222" t="s">
        <v>144</v>
      </c>
      <c r="L315" s="46"/>
      <c r="M315" s="227" t="s">
        <v>19</v>
      </c>
      <c r="N315" s="228" t="s">
        <v>43</v>
      </c>
      <c r="O315" s="8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1" t="s">
        <v>145</v>
      </c>
      <c r="AT315" s="231" t="s">
        <v>140</v>
      </c>
      <c r="AU315" s="231" t="s">
        <v>82</v>
      </c>
      <c r="AY315" s="19" t="s">
        <v>138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9" t="s">
        <v>80</v>
      </c>
      <c r="BK315" s="232">
        <f>ROUND(I315*H315,2)</f>
        <v>0</v>
      </c>
      <c r="BL315" s="19" t="s">
        <v>145</v>
      </c>
      <c r="BM315" s="231" t="s">
        <v>468</v>
      </c>
    </row>
    <row r="316" s="2" customFormat="1">
      <c r="A316" s="40"/>
      <c r="B316" s="41"/>
      <c r="C316" s="42"/>
      <c r="D316" s="233" t="s">
        <v>147</v>
      </c>
      <c r="E316" s="42"/>
      <c r="F316" s="234" t="s">
        <v>469</v>
      </c>
      <c r="G316" s="42"/>
      <c r="H316" s="42"/>
      <c r="I316" s="138"/>
      <c r="J316" s="42"/>
      <c r="K316" s="42"/>
      <c r="L316" s="46"/>
      <c r="M316" s="235"/>
      <c r="N316" s="23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147</v>
      </c>
      <c r="AU316" s="19" t="s">
        <v>82</v>
      </c>
    </row>
    <row r="317" s="13" customFormat="1">
      <c r="A317" s="13"/>
      <c r="B317" s="237"/>
      <c r="C317" s="238"/>
      <c r="D317" s="233" t="s">
        <v>149</v>
      </c>
      <c r="E317" s="239" t="s">
        <v>19</v>
      </c>
      <c r="F317" s="240" t="s">
        <v>470</v>
      </c>
      <c r="G317" s="238"/>
      <c r="H317" s="241">
        <v>801.04999999999995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149</v>
      </c>
      <c r="AU317" s="247" t="s">
        <v>82</v>
      </c>
      <c r="AV317" s="13" t="s">
        <v>82</v>
      </c>
      <c r="AW317" s="13" t="s">
        <v>33</v>
      </c>
      <c r="AX317" s="13" t="s">
        <v>72</v>
      </c>
      <c r="AY317" s="247" t="s">
        <v>138</v>
      </c>
    </row>
    <row r="318" s="2" customFormat="1" ht="16.5" customHeight="1">
      <c r="A318" s="40"/>
      <c r="B318" s="41"/>
      <c r="C318" s="259" t="s">
        <v>471</v>
      </c>
      <c r="D318" s="259" t="s">
        <v>268</v>
      </c>
      <c r="E318" s="260" t="s">
        <v>303</v>
      </c>
      <c r="F318" s="261" t="s">
        <v>304</v>
      </c>
      <c r="G318" s="262" t="s">
        <v>305</v>
      </c>
      <c r="H318" s="263">
        <v>1441.8900000000001</v>
      </c>
      <c r="I318" s="264"/>
      <c r="J318" s="265">
        <f>ROUND(I318*H318,2)</f>
        <v>0</v>
      </c>
      <c r="K318" s="261" t="s">
        <v>19</v>
      </c>
      <c r="L318" s="266"/>
      <c r="M318" s="267" t="s">
        <v>19</v>
      </c>
      <c r="N318" s="268" t="s">
        <v>43</v>
      </c>
      <c r="O318" s="86"/>
      <c r="P318" s="229">
        <f>O318*H318</f>
        <v>0</v>
      </c>
      <c r="Q318" s="229">
        <v>1</v>
      </c>
      <c r="R318" s="229">
        <f>Q318*H318</f>
        <v>1441.8900000000001</v>
      </c>
      <c r="S318" s="229">
        <v>0</v>
      </c>
      <c r="T318" s="23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1" t="s">
        <v>188</v>
      </c>
      <c r="AT318" s="231" t="s">
        <v>268</v>
      </c>
      <c r="AU318" s="231" t="s">
        <v>82</v>
      </c>
      <c r="AY318" s="19" t="s">
        <v>138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9" t="s">
        <v>80</v>
      </c>
      <c r="BK318" s="232">
        <f>ROUND(I318*H318,2)</f>
        <v>0</v>
      </c>
      <c r="BL318" s="19" t="s">
        <v>145</v>
      </c>
      <c r="BM318" s="231" t="s">
        <v>472</v>
      </c>
    </row>
    <row r="319" s="2" customFormat="1">
      <c r="A319" s="40"/>
      <c r="B319" s="41"/>
      <c r="C319" s="42"/>
      <c r="D319" s="233" t="s">
        <v>147</v>
      </c>
      <c r="E319" s="42"/>
      <c r="F319" s="234" t="s">
        <v>304</v>
      </c>
      <c r="G319" s="42"/>
      <c r="H319" s="42"/>
      <c r="I319" s="138"/>
      <c r="J319" s="42"/>
      <c r="K319" s="42"/>
      <c r="L319" s="46"/>
      <c r="M319" s="235"/>
      <c r="N319" s="236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147</v>
      </c>
      <c r="AU319" s="19" t="s">
        <v>82</v>
      </c>
    </row>
    <row r="320" s="13" customFormat="1">
      <c r="A320" s="13"/>
      <c r="B320" s="237"/>
      <c r="C320" s="238"/>
      <c r="D320" s="233" t="s">
        <v>149</v>
      </c>
      <c r="E320" s="239" t="s">
        <v>19</v>
      </c>
      <c r="F320" s="240" t="s">
        <v>470</v>
      </c>
      <c r="G320" s="238"/>
      <c r="H320" s="241">
        <v>801.04999999999995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149</v>
      </c>
      <c r="AU320" s="247" t="s">
        <v>82</v>
      </c>
      <c r="AV320" s="13" t="s">
        <v>82</v>
      </c>
      <c r="AW320" s="13" t="s">
        <v>33</v>
      </c>
      <c r="AX320" s="13" t="s">
        <v>72</v>
      </c>
      <c r="AY320" s="247" t="s">
        <v>138</v>
      </c>
    </row>
    <row r="321" s="13" customFormat="1">
      <c r="A321" s="13"/>
      <c r="B321" s="237"/>
      <c r="C321" s="238"/>
      <c r="D321" s="233" t="s">
        <v>149</v>
      </c>
      <c r="E321" s="238"/>
      <c r="F321" s="240" t="s">
        <v>473</v>
      </c>
      <c r="G321" s="238"/>
      <c r="H321" s="241">
        <v>1441.8900000000001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149</v>
      </c>
      <c r="AU321" s="247" t="s">
        <v>82</v>
      </c>
      <c r="AV321" s="13" t="s">
        <v>82</v>
      </c>
      <c r="AW321" s="13" t="s">
        <v>4</v>
      </c>
      <c r="AX321" s="13" t="s">
        <v>80</v>
      </c>
      <c r="AY321" s="247" t="s">
        <v>138</v>
      </c>
    </row>
    <row r="322" s="2" customFormat="1" ht="16.5" customHeight="1">
      <c r="A322" s="40"/>
      <c r="B322" s="41"/>
      <c r="C322" s="220" t="s">
        <v>474</v>
      </c>
      <c r="D322" s="220" t="s">
        <v>140</v>
      </c>
      <c r="E322" s="221" t="s">
        <v>475</v>
      </c>
      <c r="F322" s="222" t="s">
        <v>476</v>
      </c>
      <c r="G322" s="223" t="s">
        <v>184</v>
      </c>
      <c r="H322" s="224">
        <v>395.25</v>
      </c>
      <c r="I322" s="225"/>
      <c r="J322" s="226">
        <f>ROUND(I322*H322,2)</f>
        <v>0</v>
      </c>
      <c r="K322" s="222" t="s">
        <v>144</v>
      </c>
      <c r="L322" s="46"/>
      <c r="M322" s="227" t="s">
        <v>19</v>
      </c>
      <c r="N322" s="228" t="s">
        <v>43</v>
      </c>
      <c r="O322" s="86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1" t="s">
        <v>145</v>
      </c>
      <c r="AT322" s="231" t="s">
        <v>140</v>
      </c>
      <c r="AU322" s="231" t="s">
        <v>82</v>
      </c>
      <c r="AY322" s="19" t="s">
        <v>138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9" t="s">
        <v>80</v>
      </c>
      <c r="BK322" s="232">
        <f>ROUND(I322*H322,2)</f>
        <v>0</v>
      </c>
      <c r="BL322" s="19" t="s">
        <v>145</v>
      </c>
      <c r="BM322" s="231" t="s">
        <v>477</v>
      </c>
    </row>
    <row r="323" s="2" customFormat="1">
      <c r="A323" s="40"/>
      <c r="B323" s="41"/>
      <c r="C323" s="42"/>
      <c r="D323" s="233" t="s">
        <v>147</v>
      </c>
      <c r="E323" s="42"/>
      <c r="F323" s="234" t="s">
        <v>478</v>
      </c>
      <c r="G323" s="42"/>
      <c r="H323" s="42"/>
      <c r="I323" s="138"/>
      <c r="J323" s="42"/>
      <c r="K323" s="42"/>
      <c r="L323" s="46"/>
      <c r="M323" s="235"/>
      <c r="N323" s="236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147</v>
      </c>
      <c r="AU323" s="19" t="s">
        <v>82</v>
      </c>
    </row>
    <row r="324" s="13" customFormat="1">
      <c r="A324" s="13"/>
      <c r="B324" s="237"/>
      <c r="C324" s="238"/>
      <c r="D324" s="233" t="s">
        <v>149</v>
      </c>
      <c r="E324" s="239" t="s">
        <v>19</v>
      </c>
      <c r="F324" s="240" t="s">
        <v>479</v>
      </c>
      <c r="G324" s="238"/>
      <c r="H324" s="241">
        <v>395.25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149</v>
      </c>
      <c r="AU324" s="247" t="s">
        <v>82</v>
      </c>
      <c r="AV324" s="13" t="s">
        <v>82</v>
      </c>
      <c r="AW324" s="13" t="s">
        <v>33</v>
      </c>
      <c r="AX324" s="13" t="s">
        <v>72</v>
      </c>
      <c r="AY324" s="247" t="s">
        <v>138</v>
      </c>
    </row>
    <row r="325" s="2" customFormat="1" ht="16.5" customHeight="1">
      <c r="A325" s="40"/>
      <c r="B325" s="41"/>
      <c r="C325" s="259" t="s">
        <v>480</v>
      </c>
      <c r="D325" s="259" t="s">
        <v>268</v>
      </c>
      <c r="E325" s="260" t="s">
        <v>481</v>
      </c>
      <c r="F325" s="261" t="s">
        <v>482</v>
      </c>
      <c r="G325" s="262" t="s">
        <v>305</v>
      </c>
      <c r="H325" s="263">
        <v>830.02499999999998</v>
      </c>
      <c r="I325" s="264"/>
      <c r="J325" s="265">
        <f>ROUND(I325*H325,2)</f>
        <v>0</v>
      </c>
      <c r="K325" s="261" t="s">
        <v>144</v>
      </c>
      <c r="L325" s="266"/>
      <c r="M325" s="267" t="s">
        <v>19</v>
      </c>
      <c r="N325" s="268" t="s">
        <v>43</v>
      </c>
      <c r="O325" s="86"/>
      <c r="P325" s="229">
        <f>O325*H325</f>
        <v>0</v>
      </c>
      <c r="Q325" s="229">
        <v>1</v>
      </c>
      <c r="R325" s="229">
        <f>Q325*H325</f>
        <v>830.02499999999998</v>
      </c>
      <c r="S325" s="229">
        <v>0</v>
      </c>
      <c r="T325" s="23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31" t="s">
        <v>188</v>
      </c>
      <c r="AT325" s="231" t="s">
        <v>268</v>
      </c>
      <c r="AU325" s="231" t="s">
        <v>82</v>
      </c>
      <c r="AY325" s="19" t="s">
        <v>138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9" t="s">
        <v>80</v>
      </c>
      <c r="BK325" s="232">
        <f>ROUND(I325*H325,2)</f>
        <v>0</v>
      </c>
      <c r="BL325" s="19" t="s">
        <v>145</v>
      </c>
      <c r="BM325" s="231" t="s">
        <v>483</v>
      </c>
    </row>
    <row r="326" s="2" customFormat="1">
      <c r="A326" s="40"/>
      <c r="B326" s="41"/>
      <c r="C326" s="42"/>
      <c r="D326" s="233" t="s">
        <v>147</v>
      </c>
      <c r="E326" s="42"/>
      <c r="F326" s="234" t="s">
        <v>482</v>
      </c>
      <c r="G326" s="42"/>
      <c r="H326" s="42"/>
      <c r="I326" s="138"/>
      <c r="J326" s="42"/>
      <c r="K326" s="42"/>
      <c r="L326" s="46"/>
      <c r="M326" s="235"/>
      <c r="N326" s="236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147</v>
      </c>
      <c r="AU326" s="19" t="s">
        <v>82</v>
      </c>
    </row>
    <row r="327" s="13" customFormat="1">
      <c r="A327" s="13"/>
      <c r="B327" s="237"/>
      <c r="C327" s="238"/>
      <c r="D327" s="233" t="s">
        <v>149</v>
      </c>
      <c r="E327" s="239" t="s">
        <v>19</v>
      </c>
      <c r="F327" s="240" t="s">
        <v>479</v>
      </c>
      <c r="G327" s="238"/>
      <c r="H327" s="241">
        <v>395.25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149</v>
      </c>
      <c r="AU327" s="247" t="s">
        <v>82</v>
      </c>
      <c r="AV327" s="13" t="s">
        <v>82</v>
      </c>
      <c r="AW327" s="13" t="s">
        <v>33</v>
      </c>
      <c r="AX327" s="13" t="s">
        <v>72</v>
      </c>
      <c r="AY327" s="247" t="s">
        <v>138</v>
      </c>
    </row>
    <row r="328" s="13" customFormat="1">
      <c r="A328" s="13"/>
      <c r="B328" s="237"/>
      <c r="C328" s="238"/>
      <c r="D328" s="233" t="s">
        <v>149</v>
      </c>
      <c r="E328" s="238"/>
      <c r="F328" s="240" t="s">
        <v>484</v>
      </c>
      <c r="G328" s="238"/>
      <c r="H328" s="241">
        <v>830.02499999999998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149</v>
      </c>
      <c r="AU328" s="247" t="s">
        <v>82</v>
      </c>
      <c r="AV328" s="13" t="s">
        <v>82</v>
      </c>
      <c r="AW328" s="13" t="s">
        <v>4</v>
      </c>
      <c r="AX328" s="13" t="s">
        <v>80</v>
      </c>
      <c r="AY328" s="247" t="s">
        <v>138</v>
      </c>
    </row>
    <row r="329" s="2" customFormat="1" ht="24" customHeight="1">
      <c r="A329" s="40"/>
      <c r="B329" s="41"/>
      <c r="C329" s="220" t="s">
        <v>485</v>
      </c>
      <c r="D329" s="220" t="s">
        <v>140</v>
      </c>
      <c r="E329" s="221" t="s">
        <v>486</v>
      </c>
      <c r="F329" s="222" t="s">
        <v>487</v>
      </c>
      <c r="G329" s="223" t="s">
        <v>143</v>
      </c>
      <c r="H329" s="224">
        <v>20825</v>
      </c>
      <c r="I329" s="225"/>
      <c r="J329" s="226">
        <f>ROUND(I329*H329,2)</f>
        <v>0</v>
      </c>
      <c r="K329" s="222" t="s">
        <v>144</v>
      </c>
      <c r="L329" s="46"/>
      <c r="M329" s="227" t="s">
        <v>19</v>
      </c>
      <c r="N329" s="228" t="s">
        <v>43</v>
      </c>
      <c r="O329" s="86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31" t="s">
        <v>145</v>
      </c>
      <c r="AT329" s="231" t="s">
        <v>140</v>
      </c>
      <c r="AU329" s="231" t="s">
        <v>82</v>
      </c>
      <c r="AY329" s="19" t="s">
        <v>138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9" t="s">
        <v>80</v>
      </c>
      <c r="BK329" s="232">
        <f>ROUND(I329*H329,2)</f>
        <v>0</v>
      </c>
      <c r="BL329" s="19" t="s">
        <v>145</v>
      </c>
      <c r="BM329" s="231" t="s">
        <v>488</v>
      </c>
    </row>
    <row r="330" s="2" customFormat="1">
      <c r="A330" s="40"/>
      <c r="B330" s="41"/>
      <c r="C330" s="42"/>
      <c r="D330" s="233" t="s">
        <v>147</v>
      </c>
      <c r="E330" s="42"/>
      <c r="F330" s="234" t="s">
        <v>489</v>
      </c>
      <c r="G330" s="42"/>
      <c r="H330" s="42"/>
      <c r="I330" s="138"/>
      <c r="J330" s="42"/>
      <c r="K330" s="42"/>
      <c r="L330" s="46"/>
      <c r="M330" s="235"/>
      <c r="N330" s="23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147</v>
      </c>
      <c r="AU330" s="19" t="s">
        <v>82</v>
      </c>
    </row>
    <row r="331" s="14" customFormat="1">
      <c r="A331" s="14"/>
      <c r="B331" s="249"/>
      <c r="C331" s="250"/>
      <c r="D331" s="233" t="s">
        <v>149</v>
      </c>
      <c r="E331" s="251" t="s">
        <v>19</v>
      </c>
      <c r="F331" s="252" t="s">
        <v>490</v>
      </c>
      <c r="G331" s="250"/>
      <c r="H331" s="251" t="s">
        <v>19</v>
      </c>
      <c r="I331" s="253"/>
      <c r="J331" s="250"/>
      <c r="K331" s="250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149</v>
      </c>
      <c r="AU331" s="258" t="s">
        <v>82</v>
      </c>
      <c r="AV331" s="14" t="s">
        <v>80</v>
      </c>
      <c r="AW331" s="14" t="s">
        <v>33</v>
      </c>
      <c r="AX331" s="14" t="s">
        <v>72</v>
      </c>
      <c r="AY331" s="258" t="s">
        <v>138</v>
      </c>
    </row>
    <row r="332" s="13" customFormat="1">
      <c r="A332" s="13"/>
      <c r="B332" s="237"/>
      <c r="C332" s="238"/>
      <c r="D332" s="233" t="s">
        <v>149</v>
      </c>
      <c r="E332" s="239" t="s">
        <v>19</v>
      </c>
      <c r="F332" s="240" t="s">
        <v>491</v>
      </c>
      <c r="G332" s="238"/>
      <c r="H332" s="241">
        <v>20475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149</v>
      </c>
      <c r="AU332" s="247" t="s">
        <v>82</v>
      </c>
      <c r="AV332" s="13" t="s">
        <v>82</v>
      </c>
      <c r="AW332" s="13" t="s">
        <v>33</v>
      </c>
      <c r="AX332" s="13" t="s">
        <v>72</v>
      </c>
      <c r="AY332" s="247" t="s">
        <v>138</v>
      </c>
    </row>
    <row r="333" s="13" customFormat="1">
      <c r="A333" s="13"/>
      <c r="B333" s="237"/>
      <c r="C333" s="238"/>
      <c r="D333" s="233" t="s">
        <v>149</v>
      </c>
      <c r="E333" s="239" t="s">
        <v>19</v>
      </c>
      <c r="F333" s="240" t="s">
        <v>492</v>
      </c>
      <c r="G333" s="238"/>
      <c r="H333" s="241">
        <v>350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149</v>
      </c>
      <c r="AU333" s="247" t="s">
        <v>82</v>
      </c>
      <c r="AV333" s="13" t="s">
        <v>82</v>
      </c>
      <c r="AW333" s="13" t="s">
        <v>33</v>
      </c>
      <c r="AX333" s="13" t="s">
        <v>72</v>
      </c>
      <c r="AY333" s="247" t="s">
        <v>138</v>
      </c>
    </row>
    <row r="334" s="2" customFormat="1" ht="16.5" customHeight="1">
      <c r="A334" s="40"/>
      <c r="B334" s="41"/>
      <c r="C334" s="220" t="s">
        <v>493</v>
      </c>
      <c r="D334" s="220" t="s">
        <v>140</v>
      </c>
      <c r="E334" s="221" t="s">
        <v>494</v>
      </c>
      <c r="F334" s="222" t="s">
        <v>495</v>
      </c>
      <c r="G334" s="223" t="s">
        <v>496</v>
      </c>
      <c r="H334" s="224">
        <v>8505</v>
      </c>
      <c r="I334" s="225"/>
      <c r="J334" s="226">
        <f>ROUND(I334*H334,2)</f>
        <v>0</v>
      </c>
      <c r="K334" s="222" t="s">
        <v>19</v>
      </c>
      <c r="L334" s="46"/>
      <c r="M334" s="227" t="s">
        <v>19</v>
      </c>
      <c r="N334" s="228" t="s">
        <v>43</v>
      </c>
      <c r="O334" s="86"/>
      <c r="P334" s="229">
        <f>O334*H334</f>
        <v>0</v>
      </c>
      <c r="Q334" s="229">
        <v>0.00060999999999999997</v>
      </c>
      <c r="R334" s="229">
        <f>Q334*H334</f>
        <v>5.1880499999999996</v>
      </c>
      <c r="S334" s="229">
        <v>0</v>
      </c>
      <c r="T334" s="230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31" t="s">
        <v>145</v>
      </c>
      <c r="AT334" s="231" t="s">
        <v>140</v>
      </c>
      <c r="AU334" s="231" t="s">
        <v>82</v>
      </c>
      <c r="AY334" s="19" t="s">
        <v>138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9" t="s">
        <v>80</v>
      </c>
      <c r="BK334" s="232">
        <f>ROUND(I334*H334,2)</f>
        <v>0</v>
      </c>
      <c r="BL334" s="19" t="s">
        <v>145</v>
      </c>
      <c r="BM334" s="231" t="s">
        <v>497</v>
      </c>
    </row>
    <row r="335" s="2" customFormat="1">
      <c r="A335" s="40"/>
      <c r="B335" s="41"/>
      <c r="C335" s="42"/>
      <c r="D335" s="233" t="s">
        <v>147</v>
      </c>
      <c r="E335" s="42"/>
      <c r="F335" s="234" t="s">
        <v>495</v>
      </c>
      <c r="G335" s="42"/>
      <c r="H335" s="42"/>
      <c r="I335" s="138"/>
      <c r="J335" s="42"/>
      <c r="K335" s="42"/>
      <c r="L335" s="46"/>
      <c r="M335" s="235"/>
      <c r="N335" s="236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147</v>
      </c>
      <c r="AU335" s="19" t="s">
        <v>82</v>
      </c>
    </row>
    <row r="336" s="13" customFormat="1">
      <c r="A336" s="13"/>
      <c r="B336" s="237"/>
      <c r="C336" s="238"/>
      <c r="D336" s="233" t="s">
        <v>149</v>
      </c>
      <c r="E336" s="239" t="s">
        <v>19</v>
      </c>
      <c r="F336" s="240" t="s">
        <v>498</v>
      </c>
      <c r="G336" s="238"/>
      <c r="H336" s="241">
        <v>8505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149</v>
      </c>
      <c r="AU336" s="247" t="s">
        <v>82</v>
      </c>
      <c r="AV336" s="13" t="s">
        <v>82</v>
      </c>
      <c r="AW336" s="13" t="s">
        <v>33</v>
      </c>
      <c r="AX336" s="13" t="s">
        <v>72</v>
      </c>
      <c r="AY336" s="247" t="s">
        <v>138</v>
      </c>
    </row>
    <row r="337" s="2" customFormat="1" ht="24" customHeight="1">
      <c r="A337" s="40"/>
      <c r="B337" s="41"/>
      <c r="C337" s="220" t="s">
        <v>499</v>
      </c>
      <c r="D337" s="220" t="s">
        <v>140</v>
      </c>
      <c r="E337" s="221" t="s">
        <v>500</v>
      </c>
      <c r="F337" s="222" t="s">
        <v>501</v>
      </c>
      <c r="G337" s="223" t="s">
        <v>143</v>
      </c>
      <c r="H337" s="224">
        <v>39740</v>
      </c>
      <c r="I337" s="225"/>
      <c r="J337" s="226">
        <f>ROUND(I337*H337,2)</f>
        <v>0</v>
      </c>
      <c r="K337" s="222" t="s">
        <v>144</v>
      </c>
      <c r="L337" s="46"/>
      <c r="M337" s="227" t="s">
        <v>19</v>
      </c>
      <c r="N337" s="228" t="s">
        <v>43</v>
      </c>
      <c r="O337" s="86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145</v>
      </c>
      <c r="AT337" s="231" t="s">
        <v>140</v>
      </c>
      <c r="AU337" s="231" t="s">
        <v>82</v>
      </c>
      <c r="AY337" s="19" t="s">
        <v>138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80</v>
      </c>
      <c r="BK337" s="232">
        <f>ROUND(I337*H337,2)</f>
        <v>0</v>
      </c>
      <c r="BL337" s="19" t="s">
        <v>145</v>
      </c>
      <c r="BM337" s="231" t="s">
        <v>502</v>
      </c>
    </row>
    <row r="338" s="2" customFormat="1">
      <c r="A338" s="40"/>
      <c r="B338" s="41"/>
      <c r="C338" s="42"/>
      <c r="D338" s="233" t="s">
        <v>147</v>
      </c>
      <c r="E338" s="42"/>
      <c r="F338" s="234" t="s">
        <v>503</v>
      </c>
      <c r="G338" s="42"/>
      <c r="H338" s="42"/>
      <c r="I338" s="138"/>
      <c r="J338" s="42"/>
      <c r="K338" s="42"/>
      <c r="L338" s="46"/>
      <c r="M338" s="235"/>
      <c r="N338" s="23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147</v>
      </c>
      <c r="AU338" s="19" t="s">
        <v>82</v>
      </c>
    </row>
    <row r="339" s="14" customFormat="1">
      <c r="A339" s="14"/>
      <c r="B339" s="249"/>
      <c r="C339" s="250"/>
      <c r="D339" s="233" t="s">
        <v>149</v>
      </c>
      <c r="E339" s="251" t="s">
        <v>19</v>
      </c>
      <c r="F339" s="252" t="s">
        <v>504</v>
      </c>
      <c r="G339" s="250"/>
      <c r="H339" s="251" t="s">
        <v>19</v>
      </c>
      <c r="I339" s="253"/>
      <c r="J339" s="250"/>
      <c r="K339" s="250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149</v>
      </c>
      <c r="AU339" s="258" t="s">
        <v>82</v>
      </c>
      <c r="AV339" s="14" t="s">
        <v>80</v>
      </c>
      <c r="AW339" s="14" t="s">
        <v>33</v>
      </c>
      <c r="AX339" s="14" t="s">
        <v>72</v>
      </c>
      <c r="AY339" s="258" t="s">
        <v>138</v>
      </c>
    </row>
    <row r="340" s="13" customFormat="1">
      <c r="A340" s="13"/>
      <c r="B340" s="237"/>
      <c r="C340" s="238"/>
      <c r="D340" s="233" t="s">
        <v>149</v>
      </c>
      <c r="E340" s="239" t="s">
        <v>19</v>
      </c>
      <c r="F340" s="240" t="s">
        <v>505</v>
      </c>
      <c r="G340" s="238"/>
      <c r="H340" s="241">
        <v>19500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149</v>
      </c>
      <c r="AU340" s="247" t="s">
        <v>82</v>
      </c>
      <c r="AV340" s="13" t="s">
        <v>82</v>
      </c>
      <c r="AW340" s="13" t="s">
        <v>33</v>
      </c>
      <c r="AX340" s="13" t="s">
        <v>72</v>
      </c>
      <c r="AY340" s="247" t="s">
        <v>138</v>
      </c>
    </row>
    <row r="341" s="13" customFormat="1">
      <c r="A341" s="13"/>
      <c r="B341" s="237"/>
      <c r="C341" s="238"/>
      <c r="D341" s="233" t="s">
        <v>149</v>
      </c>
      <c r="E341" s="239" t="s">
        <v>19</v>
      </c>
      <c r="F341" s="240" t="s">
        <v>506</v>
      </c>
      <c r="G341" s="238"/>
      <c r="H341" s="241">
        <v>350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149</v>
      </c>
      <c r="AU341" s="247" t="s">
        <v>82</v>
      </c>
      <c r="AV341" s="13" t="s">
        <v>82</v>
      </c>
      <c r="AW341" s="13" t="s">
        <v>33</v>
      </c>
      <c r="AX341" s="13" t="s">
        <v>72</v>
      </c>
      <c r="AY341" s="247" t="s">
        <v>138</v>
      </c>
    </row>
    <row r="342" s="13" customFormat="1">
      <c r="A342" s="13"/>
      <c r="B342" s="237"/>
      <c r="C342" s="238"/>
      <c r="D342" s="233" t="s">
        <v>149</v>
      </c>
      <c r="E342" s="239" t="s">
        <v>19</v>
      </c>
      <c r="F342" s="240" t="s">
        <v>507</v>
      </c>
      <c r="G342" s="238"/>
      <c r="H342" s="241">
        <v>19890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149</v>
      </c>
      <c r="AU342" s="247" t="s">
        <v>82</v>
      </c>
      <c r="AV342" s="13" t="s">
        <v>82</v>
      </c>
      <c r="AW342" s="13" t="s">
        <v>33</v>
      </c>
      <c r="AX342" s="13" t="s">
        <v>72</v>
      </c>
      <c r="AY342" s="247" t="s">
        <v>138</v>
      </c>
    </row>
    <row r="343" s="2" customFormat="1" ht="24" customHeight="1">
      <c r="A343" s="40"/>
      <c r="B343" s="41"/>
      <c r="C343" s="220" t="s">
        <v>508</v>
      </c>
      <c r="D343" s="220" t="s">
        <v>140</v>
      </c>
      <c r="E343" s="221" t="s">
        <v>509</v>
      </c>
      <c r="F343" s="222" t="s">
        <v>510</v>
      </c>
      <c r="G343" s="223" t="s">
        <v>143</v>
      </c>
      <c r="H343" s="224">
        <v>19850</v>
      </c>
      <c r="I343" s="225"/>
      <c r="J343" s="226">
        <f>ROUND(I343*H343,2)</f>
        <v>0</v>
      </c>
      <c r="K343" s="222" t="s">
        <v>144</v>
      </c>
      <c r="L343" s="46"/>
      <c r="M343" s="227" t="s">
        <v>19</v>
      </c>
      <c r="N343" s="228" t="s">
        <v>43</v>
      </c>
      <c r="O343" s="8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1" t="s">
        <v>145</v>
      </c>
      <c r="AT343" s="231" t="s">
        <v>140</v>
      </c>
      <c r="AU343" s="231" t="s">
        <v>82</v>
      </c>
      <c r="AY343" s="19" t="s">
        <v>138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9" t="s">
        <v>80</v>
      </c>
      <c r="BK343" s="232">
        <f>ROUND(I343*H343,2)</f>
        <v>0</v>
      </c>
      <c r="BL343" s="19" t="s">
        <v>145</v>
      </c>
      <c r="BM343" s="231" t="s">
        <v>511</v>
      </c>
    </row>
    <row r="344" s="2" customFormat="1">
      <c r="A344" s="40"/>
      <c r="B344" s="41"/>
      <c r="C344" s="42"/>
      <c r="D344" s="233" t="s">
        <v>147</v>
      </c>
      <c r="E344" s="42"/>
      <c r="F344" s="234" t="s">
        <v>512</v>
      </c>
      <c r="G344" s="42"/>
      <c r="H344" s="42"/>
      <c r="I344" s="138"/>
      <c r="J344" s="42"/>
      <c r="K344" s="42"/>
      <c r="L344" s="46"/>
      <c r="M344" s="235"/>
      <c r="N344" s="23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147</v>
      </c>
      <c r="AU344" s="19" t="s">
        <v>82</v>
      </c>
    </row>
    <row r="345" s="13" customFormat="1">
      <c r="A345" s="13"/>
      <c r="B345" s="237"/>
      <c r="C345" s="238"/>
      <c r="D345" s="233" t="s">
        <v>149</v>
      </c>
      <c r="E345" s="239" t="s">
        <v>19</v>
      </c>
      <c r="F345" s="240" t="s">
        <v>513</v>
      </c>
      <c r="G345" s="238"/>
      <c r="H345" s="241">
        <v>19500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149</v>
      </c>
      <c r="AU345" s="247" t="s">
        <v>82</v>
      </c>
      <c r="AV345" s="13" t="s">
        <v>82</v>
      </c>
      <c r="AW345" s="13" t="s">
        <v>33</v>
      </c>
      <c r="AX345" s="13" t="s">
        <v>72</v>
      </c>
      <c r="AY345" s="247" t="s">
        <v>138</v>
      </c>
    </row>
    <row r="346" s="13" customFormat="1">
      <c r="A346" s="13"/>
      <c r="B346" s="237"/>
      <c r="C346" s="238"/>
      <c r="D346" s="233" t="s">
        <v>149</v>
      </c>
      <c r="E346" s="239" t="s">
        <v>19</v>
      </c>
      <c r="F346" s="240" t="s">
        <v>514</v>
      </c>
      <c r="G346" s="238"/>
      <c r="H346" s="241">
        <v>350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149</v>
      </c>
      <c r="AU346" s="247" t="s">
        <v>82</v>
      </c>
      <c r="AV346" s="13" t="s">
        <v>82</v>
      </c>
      <c r="AW346" s="13" t="s">
        <v>33</v>
      </c>
      <c r="AX346" s="13" t="s">
        <v>72</v>
      </c>
      <c r="AY346" s="247" t="s">
        <v>138</v>
      </c>
    </row>
    <row r="347" s="2" customFormat="1" ht="24" customHeight="1">
      <c r="A347" s="40"/>
      <c r="B347" s="41"/>
      <c r="C347" s="220" t="s">
        <v>515</v>
      </c>
      <c r="D347" s="220" t="s">
        <v>140</v>
      </c>
      <c r="E347" s="221" t="s">
        <v>516</v>
      </c>
      <c r="F347" s="222" t="s">
        <v>517</v>
      </c>
      <c r="G347" s="223" t="s">
        <v>143</v>
      </c>
      <c r="H347" s="224">
        <v>20240</v>
      </c>
      <c r="I347" s="225"/>
      <c r="J347" s="226">
        <f>ROUND(I347*H347,2)</f>
        <v>0</v>
      </c>
      <c r="K347" s="222" t="s">
        <v>144</v>
      </c>
      <c r="L347" s="46"/>
      <c r="M347" s="227" t="s">
        <v>19</v>
      </c>
      <c r="N347" s="228" t="s">
        <v>43</v>
      </c>
      <c r="O347" s="86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1" t="s">
        <v>145</v>
      </c>
      <c r="AT347" s="231" t="s">
        <v>140</v>
      </c>
      <c r="AU347" s="231" t="s">
        <v>82</v>
      </c>
      <c r="AY347" s="19" t="s">
        <v>138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9" t="s">
        <v>80</v>
      </c>
      <c r="BK347" s="232">
        <f>ROUND(I347*H347,2)</f>
        <v>0</v>
      </c>
      <c r="BL347" s="19" t="s">
        <v>145</v>
      </c>
      <c r="BM347" s="231" t="s">
        <v>518</v>
      </c>
    </row>
    <row r="348" s="2" customFormat="1">
      <c r="A348" s="40"/>
      <c r="B348" s="41"/>
      <c r="C348" s="42"/>
      <c r="D348" s="233" t="s">
        <v>147</v>
      </c>
      <c r="E348" s="42"/>
      <c r="F348" s="234" t="s">
        <v>519</v>
      </c>
      <c r="G348" s="42"/>
      <c r="H348" s="42"/>
      <c r="I348" s="138"/>
      <c r="J348" s="42"/>
      <c r="K348" s="42"/>
      <c r="L348" s="46"/>
      <c r="M348" s="235"/>
      <c r="N348" s="236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147</v>
      </c>
      <c r="AU348" s="19" t="s">
        <v>82</v>
      </c>
    </row>
    <row r="349" s="13" customFormat="1">
      <c r="A349" s="13"/>
      <c r="B349" s="237"/>
      <c r="C349" s="238"/>
      <c r="D349" s="233" t="s">
        <v>149</v>
      </c>
      <c r="E349" s="239" t="s">
        <v>19</v>
      </c>
      <c r="F349" s="240" t="s">
        <v>520</v>
      </c>
      <c r="G349" s="238"/>
      <c r="H349" s="241">
        <v>19890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149</v>
      </c>
      <c r="AU349" s="247" t="s">
        <v>82</v>
      </c>
      <c r="AV349" s="13" t="s">
        <v>82</v>
      </c>
      <c r="AW349" s="13" t="s">
        <v>33</v>
      </c>
      <c r="AX349" s="13" t="s">
        <v>72</v>
      </c>
      <c r="AY349" s="247" t="s">
        <v>138</v>
      </c>
    </row>
    <row r="350" s="13" customFormat="1">
      <c r="A350" s="13"/>
      <c r="B350" s="237"/>
      <c r="C350" s="238"/>
      <c r="D350" s="233" t="s">
        <v>149</v>
      </c>
      <c r="E350" s="239" t="s">
        <v>19</v>
      </c>
      <c r="F350" s="240" t="s">
        <v>521</v>
      </c>
      <c r="G350" s="238"/>
      <c r="H350" s="241">
        <v>350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149</v>
      </c>
      <c r="AU350" s="247" t="s">
        <v>82</v>
      </c>
      <c r="AV350" s="13" t="s">
        <v>82</v>
      </c>
      <c r="AW350" s="13" t="s">
        <v>33</v>
      </c>
      <c r="AX350" s="13" t="s">
        <v>72</v>
      </c>
      <c r="AY350" s="247" t="s">
        <v>138</v>
      </c>
    </row>
    <row r="351" s="12" customFormat="1" ht="22.8" customHeight="1">
      <c r="A351" s="12"/>
      <c r="B351" s="204"/>
      <c r="C351" s="205"/>
      <c r="D351" s="206" t="s">
        <v>71</v>
      </c>
      <c r="E351" s="218" t="s">
        <v>188</v>
      </c>
      <c r="F351" s="218" t="s">
        <v>522</v>
      </c>
      <c r="G351" s="205"/>
      <c r="H351" s="205"/>
      <c r="I351" s="208"/>
      <c r="J351" s="219">
        <f>BK351</f>
        <v>0</v>
      </c>
      <c r="K351" s="205"/>
      <c r="L351" s="210"/>
      <c r="M351" s="211"/>
      <c r="N351" s="212"/>
      <c r="O351" s="212"/>
      <c r="P351" s="213">
        <f>SUM(P352:P354)</f>
        <v>0</v>
      </c>
      <c r="Q351" s="212"/>
      <c r="R351" s="213">
        <f>SUM(R352:R354)</f>
        <v>2.6148799999999999</v>
      </c>
      <c r="S351" s="212"/>
      <c r="T351" s="214">
        <f>SUM(T352:T354)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80</v>
      </c>
      <c r="AT351" s="216" t="s">
        <v>71</v>
      </c>
      <c r="AU351" s="216" t="s">
        <v>80</v>
      </c>
      <c r="AY351" s="215" t="s">
        <v>138</v>
      </c>
      <c r="BK351" s="217">
        <f>SUM(BK352:BK354)</f>
        <v>0</v>
      </c>
    </row>
    <row r="352" s="2" customFormat="1" ht="60" customHeight="1">
      <c r="A352" s="40"/>
      <c r="B352" s="41"/>
      <c r="C352" s="220" t="s">
        <v>523</v>
      </c>
      <c r="D352" s="220" t="s">
        <v>140</v>
      </c>
      <c r="E352" s="221" t="s">
        <v>524</v>
      </c>
      <c r="F352" s="222" t="s">
        <v>525</v>
      </c>
      <c r="G352" s="223" t="s">
        <v>526</v>
      </c>
      <c r="H352" s="224">
        <v>1</v>
      </c>
      <c r="I352" s="225"/>
      <c r="J352" s="226">
        <f>ROUND(I352*H352,2)</f>
        <v>0</v>
      </c>
      <c r="K352" s="222" t="s">
        <v>19</v>
      </c>
      <c r="L352" s="46"/>
      <c r="M352" s="227" t="s">
        <v>19</v>
      </c>
      <c r="N352" s="228" t="s">
        <v>43</v>
      </c>
      <c r="O352" s="86"/>
      <c r="P352" s="229">
        <f>O352*H352</f>
        <v>0</v>
      </c>
      <c r="Q352" s="229">
        <v>2.6148799999999999</v>
      </c>
      <c r="R352" s="229">
        <f>Q352*H352</f>
        <v>2.6148799999999999</v>
      </c>
      <c r="S352" s="229">
        <v>0</v>
      </c>
      <c r="T352" s="23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31" t="s">
        <v>145</v>
      </c>
      <c r="AT352" s="231" t="s">
        <v>140</v>
      </c>
      <c r="AU352" s="231" t="s">
        <v>82</v>
      </c>
      <c r="AY352" s="19" t="s">
        <v>138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9" t="s">
        <v>80</v>
      </c>
      <c r="BK352" s="232">
        <f>ROUND(I352*H352,2)</f>
        <v>0</v>
      </c>
      <c r="BL352" s="19" t="s">
        <v>145</v>
      </c>
      <c r="BM352" s="231" t="s">
        <v>527</v>
      </c>
    </row>
    <row r="353" s="2" customFormat="1">
      <c r="A353" s="40"/>
      <c r="B353" s="41"/>
      <c r="C353" s="42"/>
      <c r="D353" s="233" t="s">
        <v>147</v>
      </c>
      <c r="E353" s="42"/>
      <c r="F353" s="234" t="s">
        <v>525</v>
      </c>
      <c r="G353" s="42"/>
      <c r="H353" s="42"/>
      <c r="I353" s="138"/>
      <c r="J353" s="42"/>
      <c r="K353" s="42"/>
      <c r="L353" s="46"/>
      <c r="M353" s="235"/>
      <c r="N353" s="236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147</v>
      </c>
      <c r="AU353" s="19" t="s">
        <v>82</v>
      </c>
    </row>
    <row r="354" s="13" customFormat="1">
      <c r="A354" s="13"/>
      <c r="B354" s="237"/>
      <c r="C354" s="238"/>
      <c r="D354" s="233" t="s">
        <v>149</v>
      </c>
      <c r="E354" s="239" t="s">
        <v>19</v>
      </c>
      <c r="F354" s="240" t="s">
        <v>528</v>
      </c>
      <c r="G354" s="238"/>
      <c r="H354" s="241">
        <v>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149</v>
      </c>
      <c r="AU354" s="247" t="s">
        <v>82</v>
      </c>
      <c r="AV354" s="13" t="s">
        <v>82</v>
      </c>
      <c r="AW354" s="13" t="s">
        <v>33</v>
      </c>
      <c r="AX354" s="13" t="s">
        <v>72</v>
      </c>
      <c r="AY354" s="247" t="s">
        <v>138</v>
      </c>
    </row>
    <row r="355" s="12" customFormat="1" ht="22.8" customHeight="1">
      <c r="A355" s="12"/>
      <c r="B355" s="204"/>
      <c r="C355" s="205"/>
      <c r="D355" s="206" t="s">
        <v>71</v>
      </c>
      <c r="E355" s="218" t="s">
        <v>194</v>
      </c>
      <c r="F355" s="218" t="s">
        <v>529</v>
      </c>
      <c r="G355" s="205"/>
      <c r="H355" s="205"/>
      <c r="I355" s="208"/>
      <c r="J355" s="219">
        <f>BK355</f>
        <v>0</v>
      </c>
      <c r="K355" s="205"/>
      <c r="L355" s="210"/>
      <c r="M355" s="211"/>
      <c r="N355" s="212"/>
      <c r="O355" s="212"/>
      <c r="P355" s="213">
        <f>SUM(P356:P396)</f>
        <v>0</v>
      </c>
      <c r="Q355" s="212"/>
      <c r="R355" s="213">
        <f>SUM(R356:R396)</f>
        <v>339.36016630000006</v>
      </c>
      <c r="S355" s="212"/>
      <c r="T355" s="214">
        <f>SUM(T356:T396)</f>
        <v>1016.0640000000001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5" t="s">
        <v>80</v>
      </c>
      <c r="AT355" s="216" t="s">
        <v>71</v>
      </c>
      <c r="AU355" s="216" t="s">
        <v>80</v>
      </c>
      <c r="AY355" s="215" t="s">
        <v>138</v>
      </c>
      <c r="BK355" s="217">
        <f>SUM(BK356:BK396)</f>
        <v>0</v>
      </c>
    </row>
    <row r="356" s="2" customFormat="1" ht="24" customHeight="1">
      <c r="A356" s="40"/>
      <c r="B356" s="41"/>
      <c r="C356" s="220" t="s">
        <v>530</v>
      </c>
      <c r="D356" s="220" t="s">
        <v>140</v>
      </c>
      <c r="E356" s="221" t="s">
        <v>531</v>
      </c>
      <c r="F356" s="222" t="s">
        <v>532</v>
      </c>
      <c r="G356" s="223" t="s">
        <v>526</v>
      </c>
      <c r="H356" s="224">
        <v>16</v>
      </c>
      <c r="I356" s="225"/>
      <c r="J356" s="226">
        <f>ROUND(I356*H356,2)</f>
        <v>0</v>
      </c>
      <c r="K356" s="222" t="s">
        <v>144</v>
      </c>
      <c r="L356" s="46"/>
      <c r="M356" s="227" t="s">
        <v>19</v>
      </c>
      <c r="N356" s="228" t="s">
        <v>43</v>
      </c>
      <c r="O356" s="86"/>
      <c r="P356" s="229">
        <f>O356*H356</f>
        <v>0</v>
      </c>
      <c r="Q356" s="229">
        <v>7.0056599999999998</v>
      </c>
      <c r="R356" s="229">
        <f>Q356*H356</f>
        <v>112.09056</v>
      </c>
      <c r="S356" s="229">
        <v>0</v>
      </c>
      <c r="T356" s="230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31" t="s">
        <v>145</v>
      </c>
      <c r="AT356" s="231" t="s">
        <v>140</v>
      </c>
      <c r="AU356" s="231" t="s">
        <v>82</v>
      </c>
      <c r="AY356" s="19" t="s">
        <v>138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9" t="s">
        <v>80</v>
      </c>
      <c r="BK356" s="232">
        <f>ROUND(I356*H356,2)</f>
        <v>0</v>
      </c>
      <c r="BL356" s="19" t="s">
        <v>145</v>
      </c>
      <c r="BM356" s="231" t="s">
        <v>533</v>
      </c>
    </row>
    <row r="357" s="2" customFormat="1">
      <c r="A357" s="40"/>
      <c r="B357" s="41"/>
      <c r="C357" s="42"/>
      <c r="D357" s="233" t="s">
        <v>147</v>
      </c>
      <c r="E357" s="42"/>
      <c r="F357" s="234" t="s">
        <v>534</v>
      </c>
      <c r="G357" s="42"/>
      <c r="H357" s="42"/>
      <c r="I357" s="138"/>
      <c r="J357" s="42"/>
      <c r="K357" s="42"/>
      <c r="L357" s="46"/>
      <c r="M357" s="235"/>
      <c r="N357" s="236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147</v>
      </c>
      <c r="AU357" s="19" t="s">
        <v>82</v>
      </c>
    </row>
    <row r="358" s="13" customFormat="1">
      <c r="A358" s="13"/>
      <c r="B358" s="237"/>
      <c r="C358" s="238"/>
      <c r="D358" s="233" t="s">
        <v>149</v>
      </c>
      <c r="E358" s="239" t="s">
        <v>19</v>
      </c>
      <c r="F358" s="240" t="s">
        <v>535</v>
      </c>
      <c r="G358" s="238"/>
      <c r="H358" s="241">
        <v>16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149</v>
      </c>
      <c r="AU358" s="247" t="s">
        <v>82</v>
      </c>
      <c r="AV358" s="13" t="s">
        <v>82</v>
      </c>
      <c r="AW358" s="13" t="s">
        <v>33</v>
      </c>
      <c r="AX358" s="13" t="s">
        <v>72</v>
      </c>
      <c r="AY358" s="247" t="s">
        <v>138</v>
      </c>
    </row>
    <row r="359" s="2" customFormat="1" ht="24" customHeight="1">
      <c r="A359" s="40"/>
      <c r="B359" s="41"/>
      <c r="C359" s="220" t="s">
        <v>536</v>
      </c>
      <c r="D359" s="220" t="s">
        <v>140</v>
      </c>
      <c r="E359" s="221" t="s">
        <v>537</v>
      </c>
      <c r="F359" s="222" t="s">
        <v>538</v>
      </c>
      <c r="G359" s="223" t="s">
        <v>526</v>
      </c>
      <c r="H359" s="224">
        <v>4</v>
      </c>
      <c r="I359" s="225"/>
      <c r="J359" s="226">
        <f>ROUND(I359*H359,2)</f>
        <v>0</v>
      </c>
      <c r="K359" s="222" t="s">
        <v>144</v>
      </c>
      <c r="L359" s="46"/>
      <c r="M359" s="227" t="s">
        <v>19</v>
      </c>
      <c r="N359" s="228" t="s">
        <v>43</v>
      </c>
      <c r="O359" s="86"/>
      <c r="P359" s="229">
        <f>O359*H359</f>
        <v>0</v>
      </c>
      <c r="Q359" s="229">
        <v>16.75142</v>
      </c>
      <c r="R359" s="229">
        <f>Q359*H359</f>
        <v>67.005679999999998</v>
      </c>
      <c r="S359" s="229">
        <v>0</v>
      </c>
      <c r="T359" s="230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31" t="s">
        <v>145</v>
      </c>
      <c r="AT359" s="231" t="s">
        <v>140</v>
      </c>
      <c r="AU359" s="231" t="s">
        <v>82</v>
      </c>
      <c r="AY359" s="19" t="s">
        <v>138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9" t="s">
        <v>80</v>
      </c>
      <c r="BK359" s="232">
        <f>ROUND(I359*H359,2)</f>
        <v>0</v>
      </c>
      <c r="BL359" s="19" t="s">
        <v>145</v>
      </c>
      <c r="BM359" s="231" t="s">
        <v>539</v>
      </c>
    </row>
    <row r="360" s="2" customFormat="1">
      <c r="A360" s="40"/>
      <c r="B360" s="41"/>
      <c r="C360" s="42"/>
      <c r="D360" s="233" t="s">
        <v>147</v>
      </c>
      <c r="E360" s="42"/>
      <c r="F360" s="234" t="s">
        <v>540</v>
      </c>
      <c r="G360" s="42"/>
      <c r="H360" s="42"/>
      <c r="I360" s="138"/>
      <c r="J360" s="42"/>
      <c r="K360" s="42"/>
      <c r="L360" s="46"/>
      <c r="M360" s="235"/>
      <c r="N360" s="236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147</v>
      </c>
      <c r="AU360" s="19" t="s">
        <v>82</v>
      </c>
    </row>
    <row r="361" s="13" customFormat="1">
      <c r="A361" s="13"/>
      <c r="B361" s="237"/>
      <c r="C361" s="238"/>
      <c r="D361" s="233" t="s">
        <v>149</v>
      </c>
      <c r="E361" s="239" t="s">
        <v>19</v>
      </c>
      <c r="F361" s="240" t="s">
        <v>541</v>
      </c>
      <c r="G361" s="238"/>
      <c r="H361" s="241">
        <v>4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149</v>
      </c>
      <c r="AU361" s="247" t="s">
        <v>82</v>
      </c>
      <c r="AV361" s="13" t="s">
        <v>82</v>
      </c>
      <c r="AW361" s="13" t="s">
        <v>33</v>
      </c>
      <c r="AX361" s="13" t="s">
        <v>72</v>
      </c>
      <c r="AY361" s="247" t="s">
        <v>138</v>
      </c>
    </row>
    <row r="362" s="2" customFormat="1" ht="24" customHeight="1">
      <c r="A362" s="40"/>
      <c r="B362" s="41"/>
      <c r="C362" s="220" t="s">
        <v>542</v>
      </c>
      <c r="D362" s="220" t="s">
        <v>140</v>
      </c>
      <c r="E362" s="221" t="s">
        <v>543</v>
      </c>
      <c r="F362" s="222" t="s">
        <v>544</v>
      </c>
      <c r="G362" s="223" t="s">
        <v>496</v>
      </c>
      <c r="H362" s="224">
        <v>74</v>
      </c>
      <c r="I362" s="225"/>
      <c r="J362" s="226">
        <f>ROUND(I362*H362,2)</f>
        <v>0</v>
      </c>
      <c r="K362" s="222" t="s">
        <v>144</v>
      </c>
      <c r="L362" s="46"/>
      <c r="M362" s="227" t="s">
        <v>19</v>
      </c>
      <c r="N362" s="228" t="s">
        <v>43</v>
      </c>
      <c r="O362" s="86"/>
      <c r="P362" s="229">
        <f>O362*H362</f>
        <v>0</v>
      </c>
      <c r="Q362" s="229">
        <v>0.61348000000000003</v>
      </c>
      <c r="R362" s="229">
        <f>Q362*H362</f>
        <v>45.39752</v>
      </c>
      <c r="S362" s="229">
        <v>0</v>
      </c>
      <c r="T362" s="23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31" t="s">
        <v>145</v>
      </c>
      <c r="AT362" s="231" t="s">
        <v>140</v>
      </c>
      <c r="AU362" s="231" t="s">
        <v>82</v>
      </c>
      <c r="AY362" s="19" t="s">
        <v>138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9" t="s">
        <v>80</v>
      </c>
      <c r="BK362" s="232">
        <f>ROUND(I362*H362,2)</f>
        <v>0</v>
      </c>
      <c r="BL362" s="19" t="s">
        <v>145</v>
      </c>
      <c r="BM362" s="231" t="s">
        <v>545</v>
      </c>
    </row>
    <row r="363" s="2" customFormat="1">
      <c r="A363" s="40"/>
      <c r="B363" s="41"/>
      <c r="C363" s="42"/>
      <c r="D363" s="233" t="s">
        <v>147</v>
      </c>
      <c r="E363" s="42"/>
      <c r="F363" s="234" t="s">
        <v>546</v>
      </c>
      <c r="G363" s="42"/>
      <c r="H363" s="42"/>
      <c r="I363" s="138"/>
      <c r="J363" s="42"/>
      <c r="K363" s="42"/>
      <c r="L363" s="46"/>
      <c r="M363" s="235"/>
      <c r="N363" s="236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147</v>
      </c>
      <c r="AU363" s="19" t="s">
        <v>82</v>
      </c>
    </row>
    <row r="364" s="13" customFormat="1">
      <c r="A364" s="13"/>
      <c r="B364" s="237"/>
      <c r="C364" s="238"/>
      <c r="D364" s="233" t="s">
        <v>149</v>
      </c>
      <c r="E364" s="239" t="s">
        <v>19</v>
      </c>
      <c r="F364" s="240" t="s">
        <v>547</v>
      </c>
      <c r="G364" s="238"/>
      <c r="H364" s="241">
        <v>74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149</v>
      </c>
      <c r="AU364" s="247" t="s">
        <v>82</v>
      </c>
      <c r="AV364" s="13" t="s">
        <v>82</v>
      </c>
      <c r="AW364" s="13" t="s">
        <v>33</v>
      </c>
      <c r="AX364" s="13" t="s">
        <v>72</v>
      </c>
      <c r="AY364" s="247" t="s">
        <v>138</v>
      </c>
    </row>
    <row r="365" s="2" customFormat="1" ht="24" customHeight="1">
      <c r="A365" s="40"/>
      <c r="B365" s="41"/>
      <c r="C365" s="259" t="s">
        <v>548</v>
      </c>
      <c r="D365" s="259" t="s">
        <v>268</v>
      </c>
      <c r="E365" s="260" t="s">
        <v>549</v>
      </c>
      <c r="F365" s="261" t="s">
        <v>550</v>
      </c>
      <c r="G365" s="262" t="s">
        <v>496</v>
      </c>
      <c r="H365" s="263">
        <v>75.109999999999999</v>
      </c>
      <c r="I365" s="264"/>
      <c r="J365" s="265">
        <f>ROUND(I365*H365,2)</f>
        <v>0</v>
      </c>
      <c r="K365" s="261" t="s">
        <v>144</v>
      </c>
      <c r="L365" s="266"/>
      <c r="M365" s="267" t="s">
        <v>19</v>
      </c>
      <c r="N365" s="268" t="s">
        <v>43</v>
      </c>
      <c r="O365" s="86"/>
      <c r="P365" s="229">
        <f>O365*H365</f>
        <v>0</v>
      </c>
      <c r="Q365" s="229">
        <v>0.32000000000000001</v>
      </c>
      <c r="R365" s="229">
        <f>Q365*H365</f>
        <v>24.0352</v>
      </c>
      <c r="S365" s="229">
        <v>0</v>
      </c>
      <c r="T365" s="230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1" t="s">
        <v>188</v>
      </c>
      <c r="AT365" s="231" t="s">
        <v>268</v>
      </c>
      <c r="AU365" s="231" t="s">
        <v>82</v>
      </c>
      <c r="AY365" s="19" t="s">
        <v>138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9" t="s">
        <v>80</v>
      </c>
      <c r="BK365" s="232">
        <f>ROUND(I365*H365,2)</f>
        <v>0</v>
      </c>
      <c r="BL365" s="19" t="s">
        <v>145</v>
      </c>
      <c r="BM365" s="231" t="s">
        <v>551</v>
      </c>
    </row>
    <row r="366" s="2" customFormat="1">
      <c r="A366" s="40"/>
      <c r="B366" s="41"/>
      <c r="C366" s="42"/>
      <c r="D366" s="233" t="s">
        <v>147</v>
      </c>
      <c r="E366" s="42"/>
      <c r="F366" s="234" t="s">
        <v>550</v>
      </c>
      <c r="G366" s="42"/>
      <c r="H366" s="42"/>
      <c r="I366" s="138"/>
      <c r="J366" s="42"/>
      <c r="K366" s="42"/>
      <c r="L366" s="46"/>
      <c r="M366" s="235"/>
      <c r="N366" s="23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147</v>
      </c>
      <c r="AU366" s="19" t="s">
        <v>82</v>
      </c>
    </row>
    <row r="367" s="13" customFormat="1">
      <c r="A367" s="13"/>
      <c r="B367" s="237"/>
      <c r="C367" s="238"/>
      <c r="D367" s="233" t="s">
        <v>149</v>
      </c>
      <c r="E367" s="238"/>
      <c r="F367" s="240" t="s">
        <v>552</v>
      </c>
      <c r="G367" s="238"/>
      <c r="H367" s="241">
        <v>75.109999999999999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149</v>
      </c>
      <c r="AU367" s="247" t="s">
        <v>82</v>
      </c>
      <c r="AV367" s="13" t="s">
        <v>82</v>
      </c>
      <c r="AW367" s="13" t="s">
        <v>4</v>
      </c>
      <c r="AX367" s="13" t="s">
        <v>80</v>
      </c>
      <c r="AY367" s="247" t="s">
        <v>138</v>
      </c>
    </row>
    <row r="368" s="2" customFormat="1" ht="24" customHeight="1">
      <c r="A368" s="40"/>
      <c r="B368" s="41"/>
      <c r="C368" s="220" t="s">
        <v>553</v>
      </c>
      <c r="D368" s="220" t="s">
        <v>140</v>
      </c>
      <c r="E368" s="221" t="s">
        <v>554</v>
      </c>
      <c r="F368" s="222" t="s">
        <v>555</v>
      </c>
      <c r="G368" s="223" t="s">
        <v>496</v>
      </c>
      <c r="H368" s="224">
        <v>25</v>
      </c>
      <c r="I368" s="225"/>
      <c r="J368" s="226">
        <f>ROUND(I368*H368,2)</f>
        <v>0</v>
      </c>
      <c r="K368" s="222" t="s">
        <v>144</v>
      </c>
      <c r="L368" s="46"/>
      <c r="M368" s="227" t="s">
        <v>19</v>
      </c>
      <c r="N368" s="228" t="s">
        <v>43</v>
      </c>
      <c r="O368" s="86"/>
      <c r="P368" s="229">
        <f>O368*H368</f>
        <v>0</v>
      </c>
      <c r="Q368" s="229">
        <v>1.3682799999999999</v>
      </c>
      <c r="R368" s="229">
        <f>Q368*H368</f>
        <v>34.207000000000001</v>
      </c>
      <c r="S368" s="229">
        <v>0</v>
      </c>
      <c r="T368" s="230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31" t="s">
        <v>145</v>
      </c>
      <c r="AT368" s="231" t="s">
        <v>140</v>
      </c>
      <c r="AU368" s="231" t="s">
        <v>82</v>
      </c>
      <c r="AY368" s="19" t="s">
        <v>138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9" t="s">
        <v>80</v>
      </c>
      <c r="BK368" s="232">
        <f>ROUND(I368*H368,2)</f>
        <v>0</v>
      </c>
      <c r="BL368" s="19" t="s">
        <v>145</v>
      </c>
      <c r="BM368" s="231" t="s">
        <v>556</v>
      </c>
    </row>
    <row r="369" s="2" customFormat="1">
      <c r="A369" s="40"/>
      <c r="B369" s="41"/>
      <c r="C369" s="42"/>
      <c r="D369" s="233" t="s">
        <v>147</v>
      </c>
      <c r="E369" s="42"/>
      <c r="F369" s="234" t="s">
        <v>557</v>
      </c>
      <c r="G369" s="42"/>
      <c r="H369" s="42"/>
      <c r="I369" s="138"/>
      <c r="J369" s="42"/>
      <c r="K369" s="42"/>
      <c r="L369" s="46"/>
      <c r="M369" s="235"/>
      <c r="N369" s="236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147</v>
      </c>
      <c r="AU369" s="19" t="s">
        <v>82</v>
      </c>
    </row>
    <row r="370" s="13" customFormat="1">
      <c r="A370" s="13"/>
      <c r="B370" s="237"/>
      <c r="C370" s="238"/>
      <c r="D370" s="233" t="s">
        <v>149</v>
      </c>
      <c r="E370" s="239" t="s">
        <v>19</v>
      </c>
      <c r="F370" s="240" t="s">
        <v>558</v>
      </c>
      <c r="G370" s="238"/>
      <c r="H370" s="241">
        <v>25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149</v>
      </c>
      <c r="AU370" s="247" t="s">
        <v>82</v>
      </c>
      <c r="AV370" s="13" t="s">
        <v>82</v>
      </c>
      <c r="AW370" s="13" t="s">
        <v>33</v>
      </c>
      <c r="AX370" s="13" t="s">
        <v>72</v>
      </c>
      <c r="AY370" s="247" t="s">
        <v>138</v>
      </c>
    </row>
    <row r="371" s="2" customFormat="1" ht="24" customHeight="1">
      <c r="A371" s="40"/>
      <c r="B371" s="41"/>
      <c r="C371" s="259" t="s">
        <v>559</v>
      </c>
      <c r="D371" s="259" t="s">
        <v>268</v>
      </c>
      <c r="E371" s="260" t="s">
        <v>560</v>
      </c>
      <c r="F371" s="261" t="s">
        <v>561</v>
      </c>
      <c r="G371" s="262" t="s">
        <v>496</v>
      </c>
      <c r="H371" s="263">
        <v>25.375</v>
      </c>
      <c r="I371" s="264"/>
      <c r="J371" s="265">
        <f>ROUND(I371*H371,2)</f>
        <v>0</v>
      </c>
      <c r="K371" s="261" t="s">
        <v>144</v>
      </c>
      <c r="L371" s="266"/>
      <c r="M371" s="267" t="s">
        <v>19</v>
      </c>
      <c r="N371" s="268" t="s">
        <v>43</v>
      </c>
      <c r="O371" s="86"/>
      <c r="P371" s="229">
        <f>O371*H371</f>
        <v>0</v>
      </c>
      <c r="Q371" s="229">
        <v>0.97999999999999998</v>
      </c>
      <c r="R371" s="229">
        <f>Q371*H371</f>
        <v>24.8675</v>
      </c>
      <c r="S371" s="229">
        <v>0</v>
      </c>
      <c r="T371" s="230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31" t="s">
        <v>188</v>
      </c>
      <c r="AT371" s="231" t="s">
        <v>268</v>
      </c>
      <c r="AU371" s="231" t="s">
        <v>82</v>
      </c>
      <c r="AY371" s="19" t="s">
        <v>138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9" t="s">
        <v>80</v>
      </c>
      <c r="BK371" s="232">
        <f>ROUND(I371*H371,2)</f>
        <v>0</v>
      </c>
      <c r="BL371" s="19" t="s">
        <v>145</v>
      </c>
      <c r="BM371" s="231" t="s">
        <v>562</v>
      </c>
    </row>
    <row r="372" s="2" customFormat="1">
      <c r="A372" s="40"/>
      <c r="B372" s="41"/>
      <c r="C372" s="42"/>
      <c r="D372" s="233" t="s">
        <v>147</v>
      </c>
      <c r="E372" s="42"/>
      <c r="F372" s="234" t="s">
        <v>561</v>
      </c>
      <c r="G372" s="42"/>
      <c r="H372" s="42"/>
      <c r="I372" s="138"/>
      <c r="J372" s="42"/>
      <c r="K372" s="42"/>
      <c r="L372" s="46"/>
      <c r="M372" s="235"/>
      <c r="N372" s="23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147</v>
      </c>
      <c r="AU372" s="19" t="s">
        <v>82</v>
      </c>
    </row>
    <row r="373" s="13" customFormat="1">
      <c r="A373" s="13"/>
      <c r="B373" s="237"/>
      <c r="C373" s="238"/>
      <c r="D373" s="233" t="s">
        <v>149</v>
      </c>
      <c r="E373" s="238"/>
      <c r="F373" s="240" t="s">
        <v>563</v>
      </c>
      <c r="G373" s="238"/>
      <c r="H373" s="241">
        <v>25.375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149</v>
      </c>
      <c r="AU373" s="247" t="s">
        <v>82</v>
      </c>
      <c r="AV373" s="13" t="s">
        <v>82</v>
      </c>
      <c r="AW373" s="13" t="s">
        <v>4</v>
      </c>
      <c r="AX373" s="13" t="s">
        <v>80</v>
      </c>
      <c r="AY373" s="247" t="s">
        <v>138</v>
      </c>
    </row>
    <row r="374" s="2" customFormat="1" ht="24" customHeight="1">
      <c r="A374" s="40"/>
      <c r="B374" s="41"/>
      <c r="C374" s="220" t="s">
        <v>564</v>
      </c>
      <c r="D374" s="220" t="s">
        <v>140</v>
      </c>
      <c r="E374" s="221" t="s">
        <v>565</v>
      </c>
      <c r="F374" s="222" t="s">
        <v>566</v>
      </c>
      <c r="G374" s="223" t="s">
        <v>184</v>
      </c>
      <c r="H374" s="224">
        <v>12.890000000000001</v>
      </c>
      <c r="I374" s="225"/>
      <c r="J374" s="226">
        <f>ROUND(I374*H374,2)</f>
        <v>0</v>
      </c>
      <c r="K374" s="222" t="s">
        <v>144</v>
      </c>
      <c r="L374" s="46"/>
      <c r="M374" s="227" t="s">
        <v>19</v>
      </c>
      <c r="N374" s="228" t="s">
        <v>43</v>
      </c>
      <c r="O374" s="86"/>
      <c r="P374" s="229">
        <f>O374*H374</f>
        <v>0</v>
      </c>
      <c r="Q374" s="229">
        <v>2.46367</v>
      </c>
      <c r="R374" s="229">
        <f>Q374*H374</f>
        <v>31.756706300000001</v>
      </c>
      <c r="S374" s="229">
        <v>0</v>
      </c>
      <c r="T374" s="23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1" t="s">
        <v>145</v>
      </c>
      <c r="AT374" s="231" t="s">
        <v>140</v>
      </c>
      <c r="AU374" s="231" t="s">
        <v>82</v>
      </c>
      <c r="AY374" s="19" t="s">
        <v>138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9" t="s">
        <v>80</v>
      </c>
      <c r="BK374" s="232">
        <f>ROUND(I374*H374,2)</f>
        <v>0</v>
      </c>
      <c r="BL374" s="19" t="s">
        <v>145</v>
      </c>
      <c r="BM374" s="231" t="s">
        <v>567</v>
      </c>
    </row>
    <row r="375" s="2" customFormat="1">
      <c r="A375" s="40"/>
      <c r="B375" s="41"/>
      <c r="C375" s="42"/>
      <c r="D375" s="233" t="s">
        <v>147</v>
      </c>
      <c r="E375" s="42"/>
      <c r="F375" s="234" t="s">
        <v>568</v>
      </c>
      <c r="G375" s="42"/>
      <c r="H375" s="42"/>
      <c r="I375" s="138"/>
      <c r="J375" s="42"/>
      <c r="K375" s="42"/>
      <c r="L375" s="46"/>
      <c r="M375" s="235"/>
      <c r="N375" s="236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147</v>
      </c>
      <c r="AU375" s="19" t="s">
        <v>82</v>
      </c>
    </row>
    <row r="376" s="13" customFormat="1">
      <c r="A376" s="13"/>
      <c r="B376" s="237"/>
      <c r="C376" s="238"/>
      <c r="D376" s="233" t="s">
        <v>149</v>
      </c>
      <c r="E376" s="239" t="s">
        <v>19</v>
      </c>
      <c r="F376" s="240" t="s">
        <v>569</v>
      </c>
      <c r="G376" s="238"/>
      <c r="H376" s="241">
        <v>8.1400000000000006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149</v>
      </c>
      <c r="AU376" s="247" t="s">
        <v>82</v>
      </c>
      <c r="AV376" s="13" t="s">
        <v>82</v>
      </c>
      <c r="AW376" s="13" t="s">
        <v>33</v>
      </c>
      <c r="AX376" s="13" t="s">
        <v>72</v>
      </c>
      <c r="AY376" s="247" t="s">
        <v>138</v>
      </c>
    </row>
    <row r="377" s="13" customFormat="1">
      <c r="A377" s="13"/>
      <c r="B377" s="237"/>
      <c r="C377" s="238"/>
      <c r="D377" s="233" t="s">
        <v>149</v>
      </c>
      <c r="E377" s="239" t="s">
        <v>19</v>
      </c>
      <c r="F377" s="240" t="s">
        <v>570</v>
      </c>
      <c r="G377" s="238"/>
      <c r="H377" s="241">
        <v>4.75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149</v>
      </c>
      <c r="AU377" s="247" t="s">
        <v>82</v>
      </c>
      <c r="AV377" s="13" t="s">
        <v>82</v>
      </c>
      <c r="AW377" s="13" t="s">
        <v>33</v>
      </c>
      <c r="AX377" s="13" t="s">
        <v>72</v>
      </c>
      <c r="AY377" s="247" t="s">
        <v>138</v>
      </c>
    </row>
    <row r="378" s="2" customFormat="1" ht="16.5" customHeight="1">
      <c r="A378" s="40"/>
      <c r="B378" s="41"/>
      <c r="C378" s="220" t="s">
        <v>571</v>
      </c>
      <c r="D378" s="220" t="s">
        <v>140</v>
      </c>
      <c r="E378" s="221" t="s">
        <v>572</v>
      </c>
      <c r="F378" s="222" t="s">
        <v>573</v>
      </c>
      <c r="G378" s="223" t="s">
        <v>496</v>
      </c>
      <c r="H378" s="224">
        <v>8735</v>
      </c>
      <c r="I378" s="225"/>
      <c r="J378" s="226">
        <f>ROUND(I378*H378,2)</f>
        <v>0</v>
      </c>
      <c r="K378" s="222" t="s">
        <v>144</v>
      </c>
      <c r="L378" s="46"/>
      <c r="M378" s="227" t="s">
        <v>19</v>
      </c>
      <c r="N378" s="228" t="s">
        <v>43</v>
      </c>
      <c r="O378" s="86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31" t="s">
        <v>145</v>
      </c>
      <c r="AT378" s="231" t="s">
        <v>140</v>
      </c>
      <c r="AU378" s="231" t="s">
        <v>82</v>
      </c>
      <c r="AY378" s="19" t="s">
        <v>138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9" t="s">
        <v>80</v>
      </c>
      <c r="BK378" s="232">
        <f>ROUND(I378*H378,2)</f>
        <v>0</v>
      </c>
      <c r="BL378" s="19" t="s">
        <v>145</v>
      </c>
      <c r="BM378" s="231" t="s">
        <v>574</v>
      </c>
    </row>
    <row r="379" s="2" customFormat="1">
      <c r="A379" s="40"/>
      <c r="B379" s="41"/>
      <c r="C379" s="42"/>
      <c r="D379" s="233" t="s">
        <v>147</v>
      </c>
      <c r="E379" s="42"/>
      <c r="F379" s="234" t="s">
        <v>575</v>
      </c>
      <c r="G379" s="42"/>
      <c r="H379" s="42"/>
      <c r="I379" s="138"/>
      <c r="J379" s="42"/>
      <c r="K379" s="42"/>
      <c r="L379" s="46"/>
      <c r="M379" s="235"/>
      <c r="N379" s="236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147</v>
      </c>
      <c r="AU379" s="19" t="s">
        <v>82</v>
      </c>
    </row>
    <row r="380" s="13" customFormat="1">
      <c r="A380" s="13"/>
      <c r="B380" s="237"/>
      <c r="C380" s="238"/>
      <c r="D380" s="233" t="s">
        <v>149</v>
      </c>
      <c r="E380" s="239" t="s">
        <v>19</v>
      </c>
      <c r="F380" s="240" t="s">
        <v>576</v>
      </c>
      <c r="G380" s="238"/>
      <c r="H380" s="241">
        <v>230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149</v>
      </c>
      <c r="AU380" s="247" t="s">
        <v>82</v>
      </c>
      <c r="AV380" s="13" t="s">
        <v>82</v>
      </c>
      <c r="AW380" s="13" t="s">
        <v>33</v>
      </c>
      <c r="AX380" s="13" t="s">
        <v>72</v>
      </c>
      <c r="AY380" s="247" t="s">
        <v>138</v>
      </c>
    </row>
    <row r="381" s="13" customFormat="1">
      <c r="A381" s="13"/>
      <c r="B381" s="237"/>
      <c r="C381" s="238"/>
      <c r="D381" s="233" t="s">
        <v>149</v>
      </c>
      <c r="E381" s="239" t="s">
        <v>19</v>
      </c>
      <c r="F381" s="240" t="s">
        <v>577</v>
      </c>
      <c r="G381" s="238"/>
      <c r="H381" s="241">
        <v>8505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149</v>
      </c>
      <c r="AU381" s="247" t="s">
        <v>82</v>
      </c>
      <c r="AV381" s="13" t="s">
        <v>82</v>
      </c>
      <c r="AW381" s="13" t="s">
        <v>33</v>
      </c>
      <c r="AX381" s="13" t="s">
        <v>72</v>
      </c>
      <c r="AY381" s="247" t="s">
        <v>138</v>
      </c>
    </row>
    <row r="382" s="2" customFormat="1" ht="24" customHeight="1">
      <c r="A382" s="40"/>
      <c r="B382" s="41"/>
      <c r="C382" s="220" t="s">
        <v>578</v>
      </c>
      <c r="D382" s="220" t="s">
        <v>140</v>
      </c>
      <c r="E382" s="221" t="s">
        <v>579</v>
      </c>
      <c r="F382" s="222" t="s">
        <v>580</v>
      </c>
      <c r="G382" s="223" t="s">
        <v>496</v>
      </c>
      <c r="H382" s="224">
        <v>5170</v>
      </c>
      <c r="I382" s="225"/>
      <c r="J382" s="226">
        <f>ROUND(I382*H382,2)</f>
        <v>0</v>
      </c>
      <c r="K382" s="222" t="s">
        <v>144</v>
      </c>
      <c r="L382" s="46"/>
      <c r="M382" s="227" t="s">
        <v>19</v>
      </c>
      <c r="N382" s="228" t="s">
        <v>43</v>
      </c>
      <c r="O382" s="86"/>
      <c r="P382" s="229">
        <f>O382*H382</f>
        <v>0</v>
      </c>
      <c r="Q382" s="229">
        <v>0</v>
      </c>
      <c r="R382" s="229">
        <f>Q382*H382</f>
        <v>0</v>
      </c>
      <c r="S382" s="229">
        <v>0.19400000000000001</v>
      </c>
      <c r="T382" s="230">
        <f>S382*H382</f>
        <v>1002.98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1" t="s">
        <v>145</v>
      </c>
      <c r="AT382" s="231" t="s">
        <v>140</v>
      </c>
      <c r="AU382" s="231" t="s">
        <v>82</v>
      </c>
      <c r="AY382" s="19" t="s">
        <v>138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9" t="s">
        <v>80</v>
      </c>
      <c r="BK382" s="232">
        <f>ROUND(I382*H382,2)</f>
        <v>0</v>
      </c>
      <c r="BL382" s="19" t="s">
        <v>145</v>
      </c>
      <c r="BM382" s="231" t="s">
        <v>581</v>
      </c>
    </row>
    <row r="383" s="2" customFormat="1">
      <c r="A383" s="40"/>
      <c r="B383" s="41"/>
      <c r="C383" s="42"/>
      <c r="D383" s="233" t="s">
        <v>147</v>
      </c>
      <c r="E383" s="42"/>
      <c r="F383" s="234" t="s">
        <v>582</v>
      </c>
      <c r="G383" s="42"/>
      <c r="H383" s="42"/>
      <c r="I383" s="138"/>
      <c r="J383" s="42"/>
      <c r="K383" s="42"/>
      <c r="L383" s="46"/>
      <c r="M383" s="235"/>
      <c r="N383" s="236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147</v>
      </c>
      <c r="AU383" s="19" t="s">
        <v>82</v>
      </c>
    </row>
    <row r="384" s="2" customFormat="1">
      <c r="A384" s="40"/>
      <c r="B384" s="41"/>
      <c r="C384" s="42"/>
      <c r="D384" s="233" t="s">
        <v>165</v>
      </c>
      <c r="E384" s="42"/>
      <c r="F384" s="248" t="s">
        <v>583</v>
      </c>
      <c r="G384" s="42"/>
      <c r="H384" s="42"/>
      <c r="I384" s="138"/>
      <c r="J384" s="42"/>
      <c r="K384" s="42"/>
      <c r="L384" s="46"/>
      <c r="M384" s="235"/>
      <c r="N384" s="236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165</v>
      </c>
      <c r="AU384" s="19" t="s">
        <v>82</v>
      </c>
    </row>
    <row r="385" s="13" customFormat="1">
      <c r="A385" s="13"/>
      <c r="B385" s="237"/>
      <c r="C385" s="238"/>
      <c r="D385" s="233" t="s">
        <v>149</v>
      </c>
      <c r="E385" s="239" t="s">
        <v>19</v>
      </c>
      <c r="F385" s="240" t="s">
        <v>584</v>
      </c>
      <c r="G385" s="238"/>
      <c r="H385" s="241">
        <v>5170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149</v>
      </c>
      <c r="AU385" s="247" t="s">
        <v>82</v>
      </c>
      <c r="AV385" s="13" t="s">
        <v>82</v>
      </c>
      <c r="AW385" s="13" t="s">
        <v>33</v>
      </c>
      <c r="AX385" s="13" t="s">
        <v>72</v>
      </c>
      <c r="AY385" s="247" t="s">
        <v>138</v>
      </c>
    </row>
    <row r="386" s="2" customFormat="1" ht="24" customHeight="1">
      <c r="A386" s="40"/>
      <c r="B386" s="41"/>
      <c r="C386" s="220" t="s">
        <v>585</v>
      </c>
      <c r="D386" s="220" t="s">
        <v>140</v>
      </c>
      <c r="E386" s="221" t="s">
        <v>586</v>
      </c>
      <c r="F386" s="222" t="s">
        <v>587</v>
      </c>
      <c r="G386" s="223" t="s">
        <v>496</v>
      </c>
      <c r="H386" s="224">
        <v>45.5</v>
      </c>
      <c r="I386" s="225"/>
      <c r="J386" s="226">
        <f>ROUND(I386*H386,2)</f>
        <v>0</v>
      </c>
      <c r="K386" s="222" t="s">
        <v>144</v>
      </c>
      <c r="L386" s="46"/>
      <c r="M386" s="227" t="s">
        <v>19</v>
      </c>
      <c r="N386" s="228" t="s">
        <v>43</v>
      </c>
      <c r="O386" s="86"/>
      <c r="P386" s="229">
        <f>O386*H386</f>
        <v>0</v>
      </c>
      <c r="Q386" s="229">
        <v>0</v>
      </c>
      <c r="R386" s="229">
        <f>Q386*H386</f>
        <v>0</v>
      </c>
      <c r="S386" s="229">
        <v>0.25800000000000001</v>
      </c>
      <c r="T386" s="230">
        <f>S386*H386</f>
        <v>11.739000000000001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31" t="s">
        <v>145</v>
      </c>
      <c r="AT386" s="231" t="s">
        <v>140</v>
      </c>
      <c r="AU386" s="231" t="s">
        <v>82</v>
      </c>
      <c r="AY386" s="19" t="s">
        <v>138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9" t="s">
        <v>80</v>
      </c>
      <c r="BK386" s="232">
        <f>ROUND(I386*H386,2)</f>
        <v>0</v>
      </c>
      <c r="BL386" s="19" t="s">
        <v>145</v>
      </c>
      <c r="BM386" s="231" t="s">
        <v>588</v>
      </c>
    </row>
    <row r="387" s="2" customFormat="1">
      <c r="A387" s="40"/>
      <c r="B387" s="41"/>
      <c r="C387" s="42"/>
      <c r="D387" s="233" t="s">
        <v>147</v>
      </c>
      <c r="E387" s="42"/>
      <c r="F387" s="234" t="s">
        <v>589</v>
      </c>
      <c r="G387" s="42"/>
      <c r="H387" s="42"/>
      <c r="I387" s="138"/>
      <c r="J387" s="42"/>
      <c r="K387" s="42"/>
      <c r="L387" s="46"/>
      <c r="M387" s="235"/>
      <c r="N387" s="236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147</v>
      </c>
      <c r="AU387" s="19" t="s">
        <v>82</v>
      </c>
    </row>
    <row r="388" s="14" customFormat="1">
      <c r="A388" s="14"/>
      <c r="B388" s="249"/>
      <c r="C388" s="250"/>
      <c r="D388" s="233" t="s">
        <v>149</v>
      </c>
      <c r="E388" s="251" t="s">
        <v>19</v>
      </c>
      <c r="F388" s="252" t="s">
        <v>590</v>
      </c>
      <c r="G388" s="250"/>
      <c r="H388" s="251" t="s">
        <v>19</v>
      </c>
      <c r="I388" s="253"/>
      <c r="J388" s="250"/>
      <c r="K388" s="250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149</v>
      </c>
      <c r="AU388" s="258" t="s">
        <v>82</v>
      </c>
      <c r="AV388" s="14" t="s">
        <v>80</v>
      </c>
      <c r="AW388" s="14" t="s">
        <v>33</v>
      </c>
      <c r="AX388" s="14" t="s">
        <v>72</v>
      </c>
      <c r="AY388" s="258" t="s">
        <v>138</v>
      </c>
    </row>
    <row r="389" s="13" customFormat="1">
      <c r="A389" s="13"/>
      <c r="B389" s="237"/>
      <c r="C389" s="238"/>
      <c r="D389" s="233" t="s">
        <v>149</v>
      </c>
      <c r="E389" s="239" t="s">
        <v>19</v>
      </c>
      <c r="F389" s="240" t="s">
        <v>591</v>
      </c>
      <c r="G389" s="238"/>
      <c r="H389" s="241">
        <v>23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149</v>
      </c>
      <c r="AU389" s="247" t="s">
        <v>82</v>
      </c>
      <c r="AV389" s="13" t="s">
        <v>82</v>
      </c>
      <c r="AW389" s="13" t="s">
        <v>33</v>
      </c>
      <c r="AX389" s="13" t="s">
        <v>72</v>
      </c>
      <c r="AY389" s="247" t="s">
        <v>138</v>
      </c>
    </row>
    <row r="390" s="13" customFormat="1">
      <c r="A390" s="13"/>
      <c r="B390" s="237"/>
      <c r="C390" s="238"/>
      <c r="D390" s="233" t="s">
        <v>149</v>
      </c>
      <c r="E390" s="239" t="s">
        <v>19</v>
      </c>
      <c r="F390" s="240" t="s">
        <v>592</v>
      </c>
      <c r="G390" s="238"/>
      <c r="H390" s="241">
        <v>22.5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149</v>
      </c>
      <c r="AU390" s="247" t="s">
        <v>82</v>
      </c>
      <c r="AV390" s="13" t="s">
        <v>82</v>
      </c>
      <c r="AW390" s="13" t="s">
        <v>33</v>
      </c>
      <c r="AX390" s="13" t="s">
        <v>72</v>
      </c>
      <c r="AY390" s="247" t="s">
        <v>138</v>
      </c>
    </row>
    <row r="391" s="2" customFormat="1" ht="24" customHeight="1">
      <c r="A391" s="40"/>
      <c r="B391" s="41"/>
      <c r="C391" s="220" t="s">
        <v>593</v>
      </c>
      <c r="D391" s="220" t="s">
        <v>140</v>
      </c>
      <c r="E391" s="221" t="s">
        <v>594</v>
      </c>
      <c r="F391" s="222" t="s">
        <v>595</v>
      </c>
      <c r="G391" s="223" t="s">
        <v>496</v>
      </c>
      <c r="H391" s="224">
        <v>15</v>
      </c>
      <c r="I391" s="225"/>
      <c r="J391" s="226">
        <f>ROUND(I391*H391,2)</f>
        <v>0</v>
      </c>
      <c r="K391" s="222" t="s">
        <v>144</v>
      </c>
      <c r="L391" s="46"/>
      <c r="M391" s="227" t="s">
        <v>19</v>
      </c>
      <c r="N391" s="228" t="s">
        <v>43</v>
      </c>
      <c r="O391" s="86"/>
      <c r="P391" s="229">
        <f>O391*H391</f>
        <v>0</v>
      </c>
      <c r="Q391" s="229">
        <v>0</v>
      </c>
      <c r="R391" s="229">
        <f>Q391*H391</f>
        <v>0</v>
      </c>
      <c r="S391" s="229">
        <v>0.042999999999999997</v>
      </c>
      <c r="T391" s="230">
        <f>S391*H391</f>
        <v>0.64499999999999991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1" t="s">
        <v>145</v>
      </c>
      <c r="AT391" s="231" t="s">
        <v>140</v>
      </c>
      <c r="AU391" s="231" t="s">
        <v>82</v>
      </c>
      <c r="AY391" s="19" t="s">
        <v>138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9" t="s">
        <v>80</v>
      </c>
      <c r="BK391" s="232">
        <f>ROUND(I391*H391,2)</f>
        <v>0</v>
      </c>
      <c r="BL391" s="19" t="s">
        <v>145</v>
      </c>
      <c r="BM391" s="231" t="s">
        <v>596</v>
      </c>
    </row>
    <row r="392" s="2" customFormat="1">
      <c r="A392" s="40"/>
      <c r="B392" s="41"/>
      <c r="C392" s="42"/>
      <c r="D392" s="233" t="s">
        <v>147</v>
      </c>
      <c r="E392" s="42"/>
      <c r="F392" s="234" t="s">
        <v>597</v>
      </c>
      <c r="G392" s="42"/>
      <c r="H392" s="42"/>
      <c r="I392" s="138"/>
      <c r="J392" s="42"/>
      <c r="K392" s="42"/>
      <c r="L392" s="46"/>
      <c r="M392" s="235"/>
      <c r="N392" s="236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147</v>
      </c>
      <c r="AU392" s="19" t="s">
        <v>82</v>
      </c>
    </row>
    <row r="393" s="13" customFormat="1">
      <c r="A393" s="13"/>
      <c r="B393" s="237"/>
      <c r="C393" s="238"/>
      <c r="D393" s="233" t="s">
        <v>149</v>
      </c>
      <c r="E393" s="239" t="s">
        <v>19</v>
      </c>
      <c r="F393" s="240" t="s">
        <v>598</v>
      </c>
      <c r="G393" s="238"/>
      <c r="H393" s="241">
        <v>15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149</v>
      </c>
      <c r="AU393" s="247" t="s">
        <v>82</v>
      </c>
      <c r="AV393" s="13" t="s">
        <v>82</v>
      </c>
      <c r="AW393" s="13" t="s">
        <v>33</v>
      </c>
      <c r="AX393" s="13" t="s">
        <v>72</v>
      </c>
      <c r="AY393" s="247" t="s">
        <v>138</v>
      </c>
    </row>
    <row r="394" s="2" customFormat="1" ht="24" customHeight="1">
      <c r="A394" s="40"/>
      <c r="B394" s="41"/>
      <c r="C394" s="220" t="s">
        <v>599</v>
      </c>
      <c r="D394" s="220" t="s">
        <v>140</v>
      </c>
      <c r="E394" s="221" t="s">
        <v>600</v>
      </c>
      <c r="F394" s="222" t="s">
        <v>601</v>
      </c>
      <c r="G394" s="223" t="s">
        <v>143</v>
      </c>
      <c r="H394" s="224">
        <v>350</v>
      </c>
      <c r="I394" s="225"/>
      <c r="J394" s="226">
        <f>ROUND(I394*H394,2)</f>
        <v>0</v>
      </c>
      <c r="K394" s="222" t="s">
        <v>144</v>
      </c>
      <c r="L394" s="46"/>
      <c r="M394" s="227" t="s">
        <v>19</v>
      </c>
      <c r="N394" s="228" t="s">
        <v>43</v>
      </c>
      <c r="O394" s="86"/>
      <c r="P394" s="229">
        <f>O394*H394</f>
        <v>0</v>
      </c>
      <c r="Q394" s="229">
        <v>0</v>
      </c>
      <c r="R394" s="229">
        <f>Q394*H394</f>
        <v>0</v>
      </c>
      <c r="S394" s="229">
        <v>0.002</v>
      </c>
      <c r="T394" s="230">
        <f>S394*H394</f>
        <v>0.70000000000000007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31" t="s">
        <v>145</v>
      </c>
      <c r="AT394" s="231" t="s">
        <v>140</v>
      </c>
      <c r="AU394" s="231" t="s">
        <v>82</v>
      </c>
      <c r="AY394" s="19" t="s">
        <v>138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9" t="s">
        <v>80</v>
      </c>
      <c r="BK394" s="232">
        <f>ROUND(I394*H394,2)</f>
        <v>0</v>
      </c>
      <c r="BL394" s="19" t="s">
        <v>145</v>
      </c>
      <c r="BM394" s="231" t="s">
        <v>602</v>
      </c>
    </row>
    <row r="395" s="2" customFormat="1">
      <c r="A395" s="40"/>
      <c r="B395" s="41"/>
      <c r="C395" s="42"/>
      <c r="D395" s="233" t="s">
        <v>147</v>
      </c>
      <c r="E395" s="42"/>
      <c r="F395" s="234" t="s">
        <v>603</v>
      </c>
      <c r="G395" s="42"/>
      <c r="H395" s="42"/>
      <c r="I395" s="138"/>
      <c r="J395" s="42"/>
      <c r="K395" s="42"/>
      <c r="L395" s="46"/>
      <c r="M395" s="235"/>
      <c r="N395" s="236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147</v>
      </c>
      <c r="AU395" s="19" t="s">
        <v>82</v>
      </c>
    </row>
    <row r="396" s="13" customFormat="1">
      <c r="A396" s="13"/>
      <c r="B396" s="237"/>
      <c r="C396" s="238"/>
      <c r="D396" s="233" t="s">
        <v>149</v>
      </c>
      <c r="E396" s="239" t="s">
        <v>19</v>
      </c>
      <c r="F396" s="240" t="s">
        <v>604</v>
      </c>
      <c r="G396" s="238"/>
      <c r="H396" s="241">
        <v>350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149</v>
      </c>
      <c r="AU396" s="247" t="s">
        <v>82</v>
      </c>
      <c r="AV396" s="13" t="s">
        <v>82</v>
      </c>
      <c r="AW396" s="13" t="s">
        <v>33</v>
      </c>
      <c r="AX396" s="13" t="s">
        <v>72</v>
      </c>
      <c r="AY396" s="247" t="s">
        <v>138</v>
      </c>
    </row>
    <row r="397" s="12" customFormat="1" ht="22.8" customHeight="1">
      <c r="A397" s="12"/>
      <c r="B397" s="204"/>
      <c r="C397" s="205"/>
      <c r="D397" s="206" t="s">
        <v>71</v>
      </c>
      <c r="E397" s="218" t="s">
        <v>605</v>
      </c>
      <c r="F397" s="218" t="s">
        <v>606</v>
      </c>
      <c r="G397" s="205"/>
      <c r="H397" s="205"/>
      <c r="I397" s="208"/>
      <c r="J397" s="219">
        <f>BK397</f>
        <v>0</v>
      </c>
      <c r="K397" s="205"/>
      <c r="L397" s="210"/>
      <c r="M397" s="211"/>
      <c r="N397" s="212"/>
      <c r="O397" s="212"/>
      <c r="P397" s="213">
        <f>SUM(P398:P409)</f>
        <v>0</v>
      </c>
      <c r="Q397" s="212"/>
      <c r="R397" s="213">
        <f>SUM(R398:R409)</f>
        <v>0</v>
      </c>
      <c r="S397" s="212"/>
      <c r="T397" s="214">
        <f>SUM(T398:T409)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5" t="s">
        <v>80</v>
      </c>
      <c r="AT397" s="216" t="s">
        <v>71</v>
      </c>
      <c r="AU397" s="216" t="s">
        <v>80</v>
      </c>
      <c r="AY397" s="215" t="s">
        <v>138</v>
      </c>
      <c r="BK397" s="217">
        <f>SUM(BK398:BK409)</f>
        <v>0</v>
      </c>
    </row>
    <row r="398" s="2" customFormat="1" ht="24" customHeight="1">
      <c r="A398" s="40"/>
      <c r="B398" s="41"/>
      <c r="C398" s="220" t="s">
        <v>607</v>
      </c>
      <c r="D398" s="220" t="s">
        <v>140</v>
      </c>
      <c r="E398" s="221" t="s">
        <v>608</v>
      </c>
      <c r="F398" s="222" t="s">
        <v>609</v>
      </c>
      <c r="G398" s="223" t="s">
        <v>305</v>
      </c>
      <c r="H398" s="224">
        <v>7065.4639999999999</v>
      </c>
      <c r="I398" s="225"/>
      <c r="J398" s="226">
        <f>ROUND(I398*H398,2)</f>
        <v>0</v>
      </c>
      <c r="K398" s="222" t="s">
        <v>19</v>
      </c>
      <c r="L398" s="46"/>
      <c r="M398" s="227" t="s">
        <v>19</v>
      </c>
      <c r="N398" s="228" t="s">
        <v>43</v>
      </c>
      <c r="O398" s="86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1" t="s">
        <v>145</v>
      </c>
      <c r="AT398" s="231" t="s">
        <v>140</v>
      </c>
      <c r="AU398" s="231" t="s">
        <v>82</v>
      </c>
      <c r="AY398" s="19" t="s">
        <v>138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9" t="s">
        <v>80</v>
      </c>
      <c r="BK398" s="232">
        <f>ROUND(I398*H398,2)</f>
        <v>0</v>
      </c>
      <c r="BL398" s="19" t="s">
        <v>145</v>
      </c>
      <c r="BM398" s="231" t="s">
        <v>610</v>
      </c>
    </row>
    <row r="399" s="2" customFormat="1">
      <c r="A399" s="40"/>
      <c r="B399" s="41"/>
      <c r="C399" s="42"/>
      <c r="D399" s="233" t="s">
        <v>147</v>
      </c>
      <c r="E399" s="42"/>
      <c r="F399" s="234" t="s">
        <v>611</v>
      </c>
      <c r="G399" s="42"/>
      <c r="H399" s="42"/>
      <c r="I399" s="138"/>
      <c r="J399" s="42"/>
      <c r="K399" s="42"/>
      <c r="L399" s="46"/>
      <c r="M399" s="235"/>
      <c r="N399" s="236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147</v>
      </c>
      <c r="AU399" s="19" t="s">
        <v>82</v>
      </c>
    </row>
    <row r="400" s="13" customFormat="1">
      <c r="A400" s="13"/>
      <c r="B400" s="237"/>
      <c r="C400" s="238"/>
      <c r="D400" s="233" t="s">
        <v>149</v>
      </c>
      <c r="E400" s="239" t="s">
        <v>19</v>
      </c>
      <c r="F400" s="240" t="s">
        <v>612</v>
      </c>
      <c r="G400" s="238"/>
      <c r="H400" s="241">
        <v>6049.3999999999996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149</v>
      </c>
      <c r="AU400" s="247" t="s">
        <v>82</v>
      </c>
      <c r="AV400" s="13" t="s">
        <v>82</v>
      </c>
      <c r="AW400" s="13" t="s">
        <v>33</v>
      </c>
      <c r="AX400" s="13" t="s">
        <v>72</v>
      </c>
      <c r="AY400" s="247" t="s">
        <v>138</v>
      </c>
    </row>
    <row r="401" s="13" customFormat="1">
      <c r="A401" s="13"/>
      <c r="B401" s="237"/>
      <c r="C401" s="238"/>
      <c r="D401" s="233" t="s">
        <v>149</v>
      </c>
      <c r="E401" s="239" t="s">
        <v>19</v>
      </c>
      <c r="F401" s="240" t="s">
        <v>613</v>
      </c>
      <c r="G401" s="238"/>
      <c r="H401" s="241">
        <v>1002.98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149</v>
      </c>
      <c r="AU401" s="247" t="s">
        <v>82</v>
      </c>
      <c r="AV401" s="13" t="s">
        <v>82</v>
      </c>
      <c r="AW401" s="13" t="s">
        <v>33</v>
      </c>
      <c r="AX401" s="13" t="s">
        <v>72</v>
      </c>
      <c r="AY401" s="247" t="s">
        <v>138</v>
      </c>
    </row>
    <row r="402" s="13" customFormat="1">
      <c r="A402" s="13"/>
      <c r="B402" s="237"/>
      <c r="C402" s="238"/>
      <c r="D402" s="233" t="s">
        <v>149</v>
      </c>
      <c r="E402" s="239" t="s">
        <v>19</v>
      </c>
      <c r="F402" s="240" t="s">
        <v>614</v>
      </c>
      <c r="G402" s="238"/>
      <c r="H402" s="241">
        <v>13.084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149</v>
      </c>
      <c r="AU402" s="247" t="s">
        <v>82</v>
      </c>
      <c r="AV402" s="13" t="s">
        <v>82</v>
      </c>
      <c r="AW402" s="13" t="s">
        <v>33</v>
      </c>
      <c r="AX402" s="13" t="s">
        <v>72</v>
      </c>
      <c r="AY402" s="247" t="s">
        <v>138</v>
      </c>
    </row>
    <row r="403" s="2" customFormat="1" ht="24" customHeight="1">
      <c r="A403" s="40"/>
      <c r="B403" s="41"/>
      <c r="C403" s="220" t="s">
        <v>615</v>
      </c>
      <c r="D403" s="220" t="s">
        <v>140</v>
      </c>
      <c r="E403" s="221" t="s">
        <v>616</v>
      </c>
      <c r="F403" s="222" t="s">
        <v>617</v>
      </c>
      <c r="G403" s="223" t="s">
        <v>305</v>
      </c>
      <c r="H403" s="224">
        <v>155.625</v>
      </c>
      <c r="I403" s="225"/>
      <c r="J403" s="226">
        <f>ROUND(I403*H403,2)</f>
        <v>0</v>
      </c>
      <c r="K403" s="222" t="s">
        <v>19</v>
      </c>
      <c r="L403" s="46"/>
      <c r="M403" s="227" t="s">
        <v>19</v>
      </c>
      <c r="N403" s="228" t="s">
        <v>43</v>
      </c>
      <c r="O403" s="86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31" t="s">
        <v>145</v>
      </c>
      <c r="AT403" s="231" t="s">
        <v>140</v>
      </c>
      <c r="AU403" s="231" t="s">
        <v>82</v>
      </c>
      <c r="AY403" s="19" t="s">
        <v>138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9" t="s">
        <v>80</v>
      </c>
      <c r="BK403" s="232">
        <f>ROUND(I403*H403,2)</f>
        <v>0</v>
      </c>
      <c r="BL403" s="19" t="s">
        <v>145</v>
      </c>
      <c r="BM403" s="231" t="s">
        <v>618</v>
      </c>
    </row>
    <row r="404" s="2" customFormat="1">
      <c r="A404" s="40"/>
      <c r="B404" s="41"/>
      <c r="C404" s="42"/>
      <c r="D404" s="233" t="s">
        <v>147</v>
      </c>
      <c r="E404" s="42"/>
      <c r="F404" s="234" t="s">
        <v>619</v>
      </c>
      <c r="G404" s="42"/>
      <c r="H404" s="42"/>
      <c r="I404" s="138"/>
      <c r="J404" s="42"/>
      <c r="K404" s="42"/>
      <c r="L404" s="46"/>
      <c r="M404" s="235"/>
      <c r="N404" s="23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147</v>
      </c>
      <c r="AU404" s="19" t="s">
        <v>82</v>
      </c>
    </row>
    <row r="405" s="13" customFormat="1">
      <c r="A405" s="13"/>
      <c r="B405" s="237"/>
      <c r="C405" s="238"/>
      <c r="D405" s="233" t="s">
        <v>149</v>
      </c>
      <c r="E405" s="239" t="s">
        <v>19</v>
      </c>
      <c r="F405" s="240" t="s">
        <v>620</v>
      </c>
      <c r="G405" s="238"/>
      <c r="H405" s="241">
        <v>155.625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149</v>
      </c>
      <c r="AU405" s="247" t="s">
        <v>82</v>
      </c>
      <c r="AV405" s="13" t="s">
        <v>82</v>
      </c>
      <c r="AW405" s="13" t="s">
        <v>33</v>
      </c>
      <c r="AX405" s="13" t="s">
        <v>72</v>
      </c>
      <c r="AY405" s="247" t="s">
        <v>138</v>
      </c>
    </row>
    <row r="406" s="2" customFormat="1" ht="24" customHeight="1">
      <c r="A406" s="40"/>
      <c r="B406" s="41"/>
      <c r="C406" s="220" t="s">
        <v>621</v>
      </c>
      <c r="D406" s="220" t="s">
        <v>140</v>
      </c>
      <c r="E406" s="221" t="s">
        <v>622</v>
      </c>
      <c r="F406" s="222" t="s">
        <v>623</v>
      </c>
      <c r="G406" s="223" t="s">
        <v>305</v>
      </c>
      <c r="H406" s="224">
        <v>7221.0889999999999</v>
      </c>
      <c r="I406" s="225"/>
      <c r="J406" s="226">
        <f>ROUND(I406*H406,2)</f>
        <v>0</v>
      </c>
      <c r="K406" s="222" t="s">
        <v>144</v>
      </c>
      <c r="L406" s="46"/>
      <c r="M406" s="227" t="s">
        <v>19</v>
      </c>
      <c r="N406" s="228" t="s">
        <v>43</v>
      </c>
      <c r="O406" s="86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31" t="s">
        <v>145</v>
      </c>
      <c r="AT406" s="231" t="s">
        <v>140</v>
      </c>
      <c r="AU406" s="231" t="s">
        <v>82</v>
      </c>
      <c r="AY406" s="19" t="s">
        <v>138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9" t="s">
        <v>80</v>
      </c>
      <c r="BK406" s="232">
        <f>ROUND(I406*H406,2)</f>
        <v>0</v>
      </c>
      <c r="BL406" s="19" t="s">
        <v>145</v>
      </c>
      <c r="BM406" s="231" t="s">
        <v>624</v>
      </c>
    </row>
    <row r="407" s="2" customFormat="1">
      <c r="A407" s="40"/>
      <c r="B407" s="41"/>
      <c r="C407" s="42"/>
      <c r="D407" s="233" t="s">
        <v>147</v>
      </c>
      <c r="E407" s="42"/>
      <c r="F407" s="234" t="s">
        <v>328</v>
      </c>
      <c r="G407" s="42"/>
      <c r="H407" s="42"/>
      <c r="I407" s="138"/>
      <c r="J407" s="42"/>
      <c r="K407" s="42"/>
      <c r="L407" s="46"/>
      <c r="M407" s="235"/>
      <c r="N407" s="236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147</v>
      </c>
      <c r="AU407" s="19" t="s">
        <v>82</v>
      </c>
    </row>
    <row r="408" s="13" customFormat="1">
      <c r="A408" s="13"/>
      <c r="B408" s="237"/>
      <c r="C408" s="238"/>
      <c r="D408" s="233" t="s">
        <v>149</v>
      </c>
      <c r="E408" s="239" t="s">
        <v>19</v>
      </c>
      <c r="F408" s="240" t="s">
        <v>625</v>
      </c>
      <c r="G408" s="238"/>
      <c r="H408" s="241">
        <v>7065.4639999999999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149</v>
      </c>
      <c r="AU408" s="247" t="s">
        <v>82</v>
      </c>
      <c r="AV408" s="13" t="s">
        <v>82</v>
      </c>
      <c r="AW408" s="13" t="s">
        <v>33</v>
      </c>
      <c r="AX408" s="13" t="s">
        <v>72</v>
      </c>
      <c r="AY408" s="247" t="s">
        <v>138</v>
      </c>
    </row>
    <row r="409" s="13" customFormat="1">
      <c r="A409" s="13"/>
      <c r="B409" s="237"/>
      <c r="C409" s="238"/>
      <c r="D409" s="233" t="s">
        <v>149</v>
      </c>
      <c r="E409" s="239" t="s">
        <v>19</v>
      </c>
      <c r="F409" s="240" t="s">
        <v>626</v>
      </c>
      <c r="G409" s="238"/>
      <c r="H409" s="241">
        <v>155.625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149</v>
      </c>
      <c r="AU409" s="247" t="s">
        <v>82</v>
      </c>
      <c r="AV409" s="13" t="s">
        <v>82</v>
      </c>
      <c r="AW409" s="13" t="s">
        <v>33</v>
      </c>
      <c r="AX409" s="13" t="s">
        <v>72</v>
      </c>
      <c r="AY409" s="247" t="s">
        <v>138</v>
      </c>
    </row>
    <row r="410" s="12" customFormat="1" ht="22.8" customHeight="1">
      <c r="A410" s="12"/>
      <c r="B410" s="204"/>
      <c r="C410" s="205"/>
      <c r="D410" s="206" t="s">
        <v>71</v>
      </c>
      <c r="E410" s="218" t="s">
        <v>627</v>
      </c>
      <c r="F410" s="218" t="s">
        <v>628</v>
      </c>
      <c r="G410" s="205"/>
      <c r="H410" s="205"/>
      <c r="I410" s="208"/>
      <c r="J410" s="219">
        <f>BK410</f>
        <v>0</v>
      </c>
      <c r="K410" s="205"/>
      <c r="L410" s="210"/>
      <c r="M410" s="211"/>
      <c r="N410" s="212"/>
      <c r="O410" s="212"/>
      <c r="P410" s="213">
        <f>SUM(P411:P414)</f>
        <v>0</v>
      </c>
      <c r="Q410" s="212"/>
      <c r="R410" s="213">
        <f>SUM(R411:R414)</f>
        <v>0</v>
      </c>
      <c r="S410" s="212"/>
      <c r="T410" s="214">
        <f>SUM(T411:T414)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5" t="s">
        <v>80</v>
      </c>
      <c r="AT410" s="216" t="s">
        <v>71</v>
      </c>
      <c r="AU410" s="216" t="s">
        <v>80</v>
      </c>
      <c r="AY410" s="215" t="s">
        <v>138</v>
      </c>
      <c r="BK410" s="217">
        <f>SUM(BK411:BK414)</f>
        <v>0</v>
      </c>
    </row>
    <row r="411" s="2" customFormat="1" ht="24" customHeight="1">
      <c r="A411" s="40"/>
      <c r="B411" s="41"/>
      <c r="C411" s="220" t="s">
        <v>629</v>
      </c>
      <c r="D411" s="220" t="s">
        <v>140</v>
      </c>
      <c r="E411" s="221" t="s">
        <v>630</v>
      </c>
      <c r="F411" s="222" t="s">
        <v>631</v>
      </c>
      <c r="G411" s="223" t="s">
        <v>305</v>
      </c>
      <c r="H411" s="224">
        <v>2765.2339999999999</v>
      </c>
      <c r="I411" s="225"/>
      <c r="J411" s="226">
        <f>ROUND(I411*H411,2)</f>
        <v>0</v>
      </c>
      <c r="K411" s="222" t="s">
        <v>144</v>
      </c>
      <c r="L411" s="46"/>
      <c r="M411" s="227" t="s">
        <v>19</v>
      </c>
      <c r="N411" s="228" t="s">
        <v>43</v>
      </c>
      <c r="O411" s="86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1" t="s">
        <v>145</v>
      </c>
      <c r="AT411" s="231" t="s">
        <v>140</v>
      </c>
      <c r="AU411" s="231" t="s">
        <v>82</v>
      </c>
      <c r="AY411" s="19" t="s">
        <v>138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9" t="s">
        <v>80</v>
      </c>
      <c r="BK411" s="232">
        <f>ROUND(I411*H411,2)</f>
        <v>0</v>
      </c>
      <c r="BL411" s="19" t="s">
        <v>145</v>
      </c>
      <c r="BM411" s="231" t="s">
        <v>632</v>
      </c>
    </row>
    <row r="412" s="2" customFormat="1">
      <c r="A412" s="40"/>
      <c r="B412" s="41"/>
      <c r="C412" s="42"/>
      <c r="D412" s="233" t="s">
        <v>147</v>
      </c>
      <c r="E412" s="42"/>
      <c r="F412" s="234" t="s">
        <v>633</v>
      </c>
      <c r="G412" s="42"/>
      <c r="H412" s="42"/>
      <c r="I412" s="138"/>
      <c r="J412" s="42"/>
      <c r="K412" s="42"/>
      <c r="L412" s="46"/>
      <c r="M412" s="235"/>
      <c r="N412" s="236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147</v>
      </c>
      <c r="AU412" s="19" t="s">
        <v>82</v>
      </c>
    </row>
    <row r="413" s="2" customFormat="1" ht="24" customHeight="1">
      <c r="A413" s="40"/>
      <c r="B413" s="41"/>
      <c r="C413" s="220" t="s">
        <v>634</v>
      </c>
      <c r="D413" s="220" t="s">
        <v>140</v>
      </c>
      <c r="E413" s="221" t="s">
        <v>635</v>
      </c>
      <c r="F413" s="222" t="s">
        <v>636</v>
      </c>
      <c r="G413" s="223" t="s">
        <v>305</v>
      </c>
      <c r="H413" s="224">
        <v>2765.2339999999999</v>
      </c>
      <c r="I413" s="225"/>
      <c r="J413" s="226">
        <f>ROUND(I413*H413,2)</f>
        <v>0</v>
      </c>
      <c r="K413" s="222" t="s">
        <v>144</v>
      </c>
      <c r="L413" s="46"/>
      <c r="M413" s="227" t="s">
        <v>19</v>
      </c>
      <c r="N413" s="228" t="s">
        <v>43</v>
      </c>
      <c r="O413" s="86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31" t="s">
        <v>145</v>
      </c>
      <c r="AT413" s="231" t="s">
        <v>140</v>
      </c>
      <c r="AU413" s="231" t="s">
        <v>82</v>
      </c>
      <c r="AY413" s="19" t="s">
        <v>138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9" t="s">
        <v>80</v>
      </c>
      <c r="BK413" s="232">
        <f>ROUND(I413*H413,2)</f>
        <v>0</v>
      </c>
      <c r="BL413" s="19" t="s">
        <v>145</v>
      </c>
      <c r="BM413" s="231" t="s">
        <v>637</v>
      </c>
    </row>
    <row r="414" s="2" customFormat="1">
      <c r="A414" s="40"/>
      <c r="B414" s="41"/>
      <c r="C414" s="42"/>
      <c r="D414" s="233" t="s">
        <v>147</v>
      </c>
      <c r="E414" s="42"/>
      <c r="F414" s="234" t="s">
        <v>638</v>
      </c>
      <c r="G414" s="42"/>
      <c r="H414" s="42"/>
      <c r="I414" s="138"/>
      <c r="J414" s="42"/>
      <c r="K414" s="42"/>
      <c r="L414" s="46"/>
      <c r="M414" s="269"/>
      <c r="N414" s="270"/>
      <c r="O414" s="271"/>
      <c r="P414" s="271"/>
      <c r="Q414" s="271"/>
      <c r="R414" s="271"/>
      <c r="S414" s="271"/>
      <c r="T414" s="272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147</v>
      </c>
      <c r="AU414" s="19" t="s">
        <v>82</v>
      </c>
    </row>
    <row r="415" s="2" customFormat="1" ht="6.96" customHeight="1">
      <c r="A415" s="40"/>
      <c r="B415" s="61"/>
      <c r="C415" s="62"/>
      <c r="D415" s="62"/>
      <c r="E415" s="62"/>
      <c r="F415" s="62"/>
      <c r="G415" s="62"/>
      <c r="H415" s="62"/>
      <c r="I415" s="168"/>
      <c r="J415" s="62"/>
      <c r="K415" s="62"/>
      <c r="L415" s="46"/>
      <c r="M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</row>
  </sheetData>
  <sheetProtection sheet="1" autoFilter="0" formatColumns="0" formatRows="0" objects="1" scenarios="1" spinCount="100000" saltValue="mEi69xtlUm1v/uqH8hcldg83Qb92mN3HAxBrtW0+39qFaLDSlkZE6VV5Pq3tAX6cvdX6AaF9lxSZrCnSiJxyrw==" hashValue="2JwSXp2kw08rkdteUabCoh8+jKLo2sQw1X3OFIjWOF7X7SVFINgK01CM5UsSBDPZHp9dedZDr1rFTiJmz6hpoQ==" algorithmName="SHA-512" password="CC35"/>
  <autoFilter ref="C88:K41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639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32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ROUND(J85,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ROUND((SUM(BE85:BE112)),  2)</f>
        <v>0</v>
      </c>
      <c r="G33" s="40"/>
      <c r="H33" s="40"/>
      <c r="I33" s="157">
        <v>0.20999999999999999</v>
      </c>
      <c r="J33" s="156">
        <f>ROUND(((SUM(BE85:BE112))*I33),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ROUND((SUM(BF85:BF112)),  2)</f>
        <v>0</v>
      </c>
      <c r="G34" s="40"/>
      <c r="H34" s="40"/>
      <c r="I34" s="157">
        <v>0.14999999999999999</v>
      </c>
      <c r="J34" s="156">
        <f>ROUND(((SUM(BF85:BF112))*I34),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ROUND((SUM(BG85:BG112)),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ROUND((SUM(BH85:BH112)),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ROUND((SUM(BI85:BI112)),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182 - Přechodné dopravní zančení (SO 121)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Atelier PROMIKA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J85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113</v>
      </c>
      <c r="E60" s="181"/>
      <c r="F60" s="181"/>
      <c r="G60" s="181"/>
      <c r="H60" s="181"/>
      <c r="I60" s="182"/>
      <c r="J60" s="183">
        <f>J86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120</v>
      </c>
      <c r="E61" s="188"/>
      <c r="F61" s="188"/>
      <c r="G61" s="188"/>
      <c r="H61" s="188"/>
      <c r="I61" s="189"/>
      <c r="J61" s="190">
        <f>J87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8"/>
      <c r="C62" s="179"/>
      <c r="D62" s="180" t="s">
        <v>640</v>
      </c>
      <c r="E62" s="181"/>
      <c r="F62" s="181"/>
      <c r="G62" s="181"/>
      <c r="H62" s="181"/>
      <c r="I62" s="182"/>
      <c r="J62" s="183">
        <f>J100</f>
        <v>0</v>
      </c>
      <c r="K62" s="179"/>
      <c r="L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5"/>
      <c r="C63" s="186"/>
      <c r="D63" s="187" t="s">
        <v>641</v>
      </c>
      <c r="E63" s="188"/>
      <c r="F63" s="188"/>
      <c r="G63" s="188"/>
      <c r="H63" s="188"/>
      <c r="I63" s="189"/>
      <c r="J63" s="190">
        <f>J101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642</v>
      </c>
      <c r="E64" s="188"/>
      <c r="F64" s="188"/>
      <c r="G64" s="188"/>
      <c r="H64" s="188"/>
      <c r="I64" s="189"/>
      <c r="J64" s="190">
        <f>J105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643</v>
      </c>
      <c r="E65" s="188"/>
      <c r="F65" s="188"/>
      <c r="G65" s="188"/>
      <c r="H65" s="188"/>
      <c r="I65" s="189"/>
      <c r="J65" s="190">
        <f>J109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38"/>
      <c r="J66" s="42"/>
      <c r="K66" s="4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68"/>
      <c r="J67" s="62"/>
      <c r="K67" s="6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71"/>
      <c r="J71" s="64"/>
      <c r="K71" s="64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123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II/112 Struhařov, rekonstrukce silnice – provozní staničení km 6,70 – 9,48</v>
      </c>
      <c r="F75" s="34"/>
      <c r="G75" s="34"/>
      <c r="H75" s="34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182 - Přechodné dopravní zančení (SO 121)</v>
      </c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Struhařov</v>
      </c>
      <c r="G79" s="42"/>
      <c r="H79" s="42"/>
      <c r="I79" s="142" t="s">
        <v>23</v>
      </c>
      <c r="J79" s="74" t="str">
        <f>IF(J12="","",J12)</f>
        <v>19. 3. 2018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7.9" customHeight="1">
      <c r="A81" s="40"/>
      <c r="B81" s="41"/>
      <c r="C81" s="34" t="s">
        <v>25</v>
      </c>
      <c r="D81" s="42"/>
      <c r="E81" s="42"/>
      <c r="F81" s="29" t="str">
        <f>E15</f>
        <v>Krajská správa a údržba silnic Středočeského kraje</v>
      </c>
      <c r="G81" s="42"/>
      <c r="H81" s="42"/>
      <c r="I81" s="142" t="s">
        <v>31</v>
      </c>
      <c r="J81" s="38" t="str">
        <f>E21</f>
        <v>Atelier PROMIKA s.r.o.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142" t="s">
        <v>34</v>
      </c>
      <c r="J82" s="38" t="str">
        <f>E24</f>
        <v xml:space="preserve"> 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92"/>
      <c r="B84" s="193"/>
      <c r="C84" s="194" t="s">
        <v>124</v>
      </c>
      <c r="D84" s="195" t="s">
        <v>57</v>
      </c>
      <c r="E84" s="195" t="s">
        <v>53</v>
      </c>
      <c r="F84" s="195" t="s">
        <v>54</v>
      </c>
      <c r="G84" s="195" t="s">
        <v>125</v>
      </c>
      <c r="H84" s="195" t="s">
        <v>126</v>
      </c>
      <c r="I84" s="196" t="s">
        <v>127</v>
      </c>
      <c r="J84" s="195" t="s">
        <v>111</v>
      </c>
      <c r="K84" s="197" t="s">
        <v>128</v>
      </c>
      <c r="L84" s="198"/>
      <c r="M84" s="94" t="s">
        <v>19</v>
      </c>
      <c r="N84" s="95" t="s">
        <v>42</v>
      </c>
      <c r="O84" s="95" t="s">
        <v>129</v>
      </c>
      <c r="P84" s="95" t="s">
        <v>130</v>
      </c>
      <c r="Q84" s="95" t="s">
        <v>131</v>
      </c>
      <c r="R84" s="95" t="s">
        <v>132</v>
      </c>
      <c r="S84" s="95" t="s">
        <v>133</v>
      </c>
      <c r="T84" s="96" t="s">
        <v>134</v>
      </c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</row>
    <row r="85" s="2" customFormat="1" ht="22.8" customHeight="1">
      <c r="A85" s="40"/>
      <c r="B85" s="41"/>
      <c r="C85" s="101" t="s">
        <v>135</v>
      </c>
      <c r="D85" s="42"/>
      <c r="E85" s="42"/>
      <c r="F85" s="42"/>
      <c r="G85" s="42"/>
      <c r="H85" s="42"/>
      <c r="I85" s="138"/>
      <c r="J85" s="199">
        <f>BK85</f>
        <v>0</v>
      </c>
      <c r="K85" s="42"/>
      <c r="L85" s="46"/>
      <c r="M85" s="97"/>
      <c r="N85" s="200"/>
      <c r="O85" s="98"/>
      <c r="P85" s="201">
        <f>P86+P100</f>
        <v>0</v>
      </c>
      <c r="Q85" s="98"/>
      <c r="R85" s="201">
        <f>R86+R100</f>
        <v>0</v>
      </c>
      <c r="S85" s="98"/>
      <c r="T85" s="202">
        <f>T86+T100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112</v>
      </c>
      <c r="BK85" s="203">
        <f>BK86+BK100</f>
        <v>0</v>
      </c>
    </row>
    <row r="86" s="12" customFormat="1" ht="25.92" customHeight="1">
      <c r="A86" s="12"/>
      <c r="B86" s="204"/>
      <c r="C86" s="205"/>
      <c r="D86" s="206" t="s">
        <v>71</v>
      </c>
      <c r="E86" s="207" t="s">
        <v>136</v>
      </c>
      <c r="F86" s="207" t="s">
        <v>137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</f>
        <v>0</v>
      </c>
      <c r="Q86" s="212"/>
      <c r="R86" s="213">
        <f>R87</f>
        <v>0</v>
      </c>
      <c r="S86" s="212"/>
      <c r="T86" s="214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5" t="s">
        <v>80</v>
      </c>
      <c r="AT86" s="216" t="s">
        <v>71</v>
      </c>
      <c r="AU86" s="216" t="s">
        <v>72</v>
      </c>
      <c r="AY86" s="215" t="s">
        <v>138</v>
      </c>
      <c r="BK86" s="217">
        <f>BK87</f>
        <v>0</v>
      </c>
    </row>
    <row r="87" s="12" customFormat="1" ht="22.8" customHeight="1">
      <c r="A87" s="12"/>
      <c r="B87" s="204"/>
      <c r="C87" s="205"/>
      <c r="D87" s="206" t="s">
        <v>71</v>
      </c>
      <c r="E87" s="218" t="s">
        <v>194</v>
      </c>
      <c r="F87" s="218" t="s">
        <v>529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SUM(P88:P99)</f>
        <v>0</v>
      </c>
      <c r="Q87" s="212"/>
      <c r="R87" s="213">
        <f>SUM(R88:R99)</f>
        <v>0</v>
      </c>
      <c r="S87" s="212"/>
      <c r="T87" s="214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5" t="s">
        <v>80</v>
      </c>
      <c r="AT87" s="216" t="s">
        <v>71</v>
      </c>
      <c r="AU87" s="216" t="s">
        <v>80</v>
      </c>
      <c r="AY87" s="215" t="s">
        <v>138</v>
      </c>
      <c r="BK87" s="217">
        <f>SUM(BK88:BK99)</f>
        <v>0</v>
      </c>
    </row>
    <row r="88" s="2" customFormat="1" ht="24" customHeight="1">
      <c r="A88" s="40"/>
      <c r="B88" s="41"/>
      <c r="C88" s="220" t="s">
        <v>80</v>
      </c>
      <c r="D88" s="220" t="s">
        <v>140</v>
      </c>
      <c r="E88" s="221" t="s">
        <v>644</v>
      </c>
      <c r="F88" s="222" t="s">
        <v>645</v>
      </c>
      <c r="G88" s="223" t="s">
        <v>526</v>
      </c>
      <c r="H88" s="224">
        <v>120</v>
      </c>
      <c r="I88" s="225"/>
      <c r="J88" s="226">
        <f>ROUND(I88*H88,2)</f>
        <v>0</v>
      </c>
      <c r="K88" s="222" t="s">
        <v>144</v>
      </c>
      <c r="L88" s="46"/>
      <c r="M88" s="227" t="s">
        <v>19</v>
      </c>
      <c r="N88" s="228" t="s">
        <v>43</v>
      </c>
      <c r="O88" s="8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1" t="s">
        <v>145</v>
      </c>
      <c r="AT88" s="231" t="s">
        <v>140</v>
      </c>
      <c r="AU88" s="231" t="s">
        <v>82</v>
      </c>
      <c r="AY88" s="19" t="s">
        <v>138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9" t="s">
        <v>80</v>
      </c>
      <c r="BK88" s="232">
        <f>ROUND(I88*H88,2)</f>
        <v>0</v>
      </c>
      <c r="BL88" s="19" t="s">
        <v>145</v>
      </c>
      <c r="BM88" s="231" t="s">
        <v>646</v>
      </c>
    </row>
    <row r="89" s="2" customFormat="1">
      <c r="A89" s="40"/>
      <c r="B89" s="41"/>
      <c r="C89" s="42"/>
      <c r="D89" s="233" t="s">
        <v>147</v>
      </c>
      <c r="E89" s="42"/>
      <c r="F89" s="234" t="s">
        <v>647</v>
      </c>
      <c r="G89" s="42"/>
      <c r="H89" s="42"/>
      <c r="I89" s="138"/>
      <c r="J89" s="42"/>
      <c r="K89" s="42"/>
      <c r="L89" s="46"/>
      <c r="M89" s="235"/>
      <c r="N89" s="236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147</v>
      </c>
      <c r="AU89" s="19" t="s">
        <v>82</v>
      </c>
    </row>
    <row r="90" s="13" customFormat="1">
      <c r="A90" s="13"/>
      <c r="B90" s="237"/>
      <c r="C90" s="238"/>
      <c r="D90" s="233" t="s">
        <v>149</v>
      </c>
      <c r="E90" s="239" t="s">
        <v>19</v>
      </c>
      <c r="F90" s="240" t="s">
        <v>648</v>
      </c>
      <c r="G90" s="238"/>
      <c r="H90" s="241">
        <v>120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7" t="s">
        <v>149</v>
      </c>
      <c r="AU90" s="247" t="s">
        <v>82</v>
      </c>
      <c r="AV90" s="13" t="s">
        <v>82</v>
      </c>
      <c r="AW90" s="13" t="s">
        <v>33</v>
      </c>
      <c r="AX90" s="13" t="s">
        <v>72</v>
      </c>
      <c r="AY90" s="247" t="s">
        <v>138</v>
      </c>
    </row>
    <row r="91" s="2" customFormat="1" ht="24" customHeight="1">
      <c r="A91" s="40"/>
      <c r="B91" s="41"/>
      <c r="C91" s="220" t="s">
        <v>82</v>
      </c>
      <c r="D91" s="220" t="s">
        <v>140</v>
      </c>
      <c r="E91" s="221" t="s">
        <v>649</v>
      </c>
      <c r="F91" s="222" t="s">
        <v>650</v>
      </c>
      <c r="G91" s="223" t="s">
        <v>526</v>
      </c>
      <c r="H91" s="224">
        <v>30</v>
      </c>
      <c r="I91" s="225"/>
      <c r="J91" s="226">
        <f>ROUND(I91*H91,2)</f>
        <v>0</v>
      </c>
      <c r="K91" s="222" t="s">
        <v>144</v>
      </c>
      <c r="L91" s="46"/>
      <c r="M91" s="227" t="s">
        <v>19</v>
      </c>
      <c r="N91" s="228" t="s">
        <v>43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145</v>
      </c>
      <c r="AT91" s="231" t="s">
        <v>140</v>
      </c>
      <c r="AU91" s="231" t="s">
        <v>82</v>
      </c>
      <c r="AY91" s="19" t="s">
        <v>138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9" t="s">
        <v>80</v>
      </c>
      <c r="BK91" s="232">
        <f>ROUND(I91*H91,2)</f>
        <v>0</v>
      </c>
      <c r="BL91" s="19" t="s">
        <v>145</v>
      </c>
      <c r="BM91" s="231" t="s">
        <v>651</v>
      </c>
    </row>
    <row r="92" s="2" customFormat="1">
      <c r="A92" s="40"/>
      <c r="B92" s="41"/>
      <c r="C92" s="42"/>
      <c r="D92" s="233" t="s">
        <v>147</v>
      </c>
      <c r="E92" s="42"/>
      <c r="F92" s="234" t="s">
        <v>652</v>
      </c>
      <c r="G92" s="42"/>
      <c r="H92" s="42"/>
      <c r="I92" s="138"/>
      <c r="J92" s="42"/>
      <c r="K92" s="42"/>
      <c r="L92" s="46"/>
      <c r="M92" s="235"/>
      <c r="N92" s="23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82</v>
      </c>
    </row>
    <row r="93" s="13" customFormat="1">
      <c r="A93" s="13"/>
      <c r="B93" s="237"/>
      <c r="C93" s="238"/>
      <c r="D93" s="233" t="s">
        <v>149</v>
      </c>
      <c r="E93" s="239" t="s">
        <v>19</v>
      </c>
      <c r="F93" s="240" t="s">
        <v>653</v>
      </c>
      <c r="G93" s="238"/>
      <c r="H93" s="241">
        <v>30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149</v>
      </c>
      <c r="AU93" s="247" t="s">
        <v>82</v>
      </c>
      <c r="AV93" s="13" t="s">
        <v>82</v>
      </c>
      <c r="AW93" s="13" t="s">
        <v>33</v>
      </c>
      <c r="AX93" s="13" t="s">
        <v>72</v>
      </c>
      <c r="AY93" s="247" t="s">
        <v>138</v>
      </c>
    </row>
    <row r="94" s="2" customFormat="1" ht="24" customHeight="1">
      <c r="A94" s="40"/>
      <c r="B94" s="41"/>
      <c r="C94" s="220" t="s">
        <v>155</v>
      </c>
      <c r="D94" s="220" t="s">
        <v>140</v>
      </c>
      <c r="E94" s="221" t="s">
        <v>654</v>
      </c>
      <c r="F94" s="222" t="s">
        <v>655</v>
      </c>
      <c r="G94" s="223" t="s">
        <v>526</v>
      </c>
      <c r="H94" s="224">
        <v>10800</v>
      </c>
      <c r="I94" s="225"/>
      <c r="J94" s="226">
        <f>ROUND(I94*H94,2)</f>
        <v>0</v>
      </c>
      <c r="K94" s="222" t="s">
        <v>144</v>
      </c>
      <c r="L94" s="46"/>
      <c r="M94" s="227" t="s">
        <v>19</v>
      </c>
      <c r="N94" s="228" t="s">
        <v>43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145</v>
      </c>
      <c r="AT94" s="231" t="s">
        <v>140</v>
      </c>
      <c r="AU94" s="231" t="s">
        <v>82</v>
      </c>
      <c r="AY94" s="19" t="s">
        <v>138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9" t="s">
        <v>80</v>
      </c>
      <c r="BK94" s="232">
        <f>ROUND(I94*H94,2)</f>
        <v>0</v>
      </c>
      <c r="BL94" s="19" t="s">
        <v>145</v>
      </c>
      <c r="BM94" s="231" t="s">
        <v>656</v>
      </c>
    </row>
    <row r="95" s="2" customFormat="1">
      <c r="A95" s="40"/>
      <c r="B95" s="41"/>
      <c r="C95" s="42"/>
      <c r="D95" s="233" t="s">
        <v>147</v>
      </c>
      <c r="E95" s="42"/>
      <c r="F95" s="234" t="s">
        <v>657</v>
      </c>
      <c r="G95" s="42"/>
      <c r="H95" s="42"/>
      <c r="I95" s="138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82</v>
      </c>
    </row>
    <row r="96" s="13" customFormat="1">
      <c r="A96" s="13"/>
      <c r="B96" s="237"/>
      <c r="C96" s="238"/>
      <c r="D96" s="233" t="s">
        <v>149</v>
      </c>
      <c r="E96" s="239" t="s">
        <v>19</v>
      </c>
      <c r="F96" s="240" t="s">
        <v>658</v>
      </c>
      <c r="G96" s="238"/>
      <c r="H96" s="241">
        <v>10800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149</v>
      </c>
      <c r="AU96" s="247" t="s">
        <v>82</v>
      </c>
      <c r="AV96" s="13" t="s">
        <v>82</v>
      </c>
      <c r="AW96" s="13" t="s">
        <v>33</v>
      </c>
      <c r="AX96" s="13" t="s">
        <v>72</v>
      </c>
      <c r="AY96" s="247" t="s">
        <v>138</v>
      </c>
    </row>
    <row r="97" s="2" customFormat="1" ht="24" customHeight="1">
      <c r="A97" s="40"/>
      <c r="B97" s="41"/>
      <c r="C97" s="220" t="s">
        <v>145</v>
      </c>
      <c r="D97" s="220" t="s">
        <v>140</v>
      </c>
      <c r="E97" s="221" t="s">
        <v>659</v>
      </c>
      <c r="F97" s="222" t="s">
        <v>660</v>
      </c>
      <c r="G97" s="223" t="s">
        <v>526</v>
      </c>
      <c r="H97" s="224">
        <v>2700</v>
      </c>
      <c r="I97" s="225"/>
      <c r="J97" s="226">
        <f>ROUND(I97*H97,2)</f>
        <v>0</v>
      </c>
      <c r="K97" s="222" t="s">
        <v>144</v>
      </c>
      <c r="L97" s="46"/>
      <c r="M97" s="227" t="s">
        <v>19</v>
      </c>
      <c r="N97" s="228" t="s">
        <v>43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145</v>
      </c>
      <c r="AT97" s="231" t="s">
        <v>140</v>
      </c>
      <c r="AU97" s="231" t="s">
        <v>82</v>
      </c>
      <c r="AY97" s="19" t="s">
        <v>138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9" t="s">
        <v>80</v>
      </c>
      <c r="BK97" s="232">
        <f>ROUND(I97*H97,2)</f>
        <v>0</v>
      </c>
      <c r="BL97" s="19" t="s">
        <v>145</v>
      </c>
      <c r="BM97" s="231" t="s">
        <v>661</v>
      </c>
    </row>
    <row r="98" s="2" customFormat="1">
      <c r="A98" s="40"/>
      <c r="B98" s="41"/>
      <c r="C98" s="42"/>
      <c r="D98" s="233" t="s">
        <v>147</v>
      </c>
      <c r="E98" s="42"/>
      <c r="F98" s="234" t="s">
        <v>662</v>
      </c>
      <c r="G98" s="42"/>
      <c r="H98" s="42"/>
      <c r="I98" s="138"/>
      <c r="J98" s="42"/>
      <c r="K98" s="42"/>
      <c r="L98" s="46"/>
      <c r="M98" s="235"/>
      <c r="N98" s="236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82</v>
      </c>
    </row>
    <row r="99" s="13" customFormat="1">
      <c r="A99" s="13"/>
      <c r="B99" s="237"/>
      <c r="C99" s="238"/>
      <c r="D99" s="233" t="s">
        <v>149</v>
      </c>
      <c r="E99" s="239" t="s">
        <v>19</v>
      </c>
      <c r="F99" s="240" t="s">
        <v>663</v>
      </c>
      <c r="G99" s="238"/>
      <c r="H99" s="241">
        <v>2700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7" t="s">
        <v>149</v>
      </c>
      <c r="AU99" s="247" t="s">
        <v>82</v>
      </c>
      <c r="AV99" s="13" t="s">
        <v>82</v>
      </c>
      <c r="AW99" s="13" t="s">
        <v>33</v>
      </c>
      <c r="AX99" s="13" t="s">
        <v>72</v>
      </c>
      <c r="AY99" s="247" t="s">
        <v>138</v>
      </c>
    </row>
    <row r="100" s="12" customFormat="1" ht="25.92" customHeight="1">
      <c r="A100" s="12"/>
      <c r="B100" s="204"/>
      <c r="C100" s="205"/>
      <c r="D100" s="206" t="s">
        <v>71</v>
      </c>
      <c r="E100" s="207" t="s">
        <v>101</v>
      </c>
      <c r="F100" s="207" t="s">
        <v>102</v>
      </c>
      <c r="G100" s="205"/>
      <c r="H100" s="205"/>
      <c r="I100" s="208"/>
      <c r="J100" s="209">
        <f>BK100</f>
        <v>0</v>
      </c>
      <c r="K100" s="205"/>
      <c r="L100" s="210"/>
      <c r="M100" s="211"/>
      <c r="N100" s="212"/>
      <c r="O100" s="212"/>
      <c r="P100" s="213">
        <f>P101+P105+P109</f>
        <v>0</v>
      </c>
      <c r="Q100" s="212"/>
      <c r="R100" s="213">
        <f>R101+R105+R109</f>
        <v>0</v>
      </c>
      <c r="S100" s="212"/>
      <c r="T100" s="214">
        <f>T101+T105+T109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168</v>
      </c>
      <c r="AT100" s="216" t="s">
        <v>71</v>
      </c>
      <c r="AU100" s="216" t="s">
        <v>72</v>
      </c>
      <c r="AY100" s="215" t="s">
        <v>138</v>
      </c>
      <c r="BK100" s="217">
        <f>BK101+BK105+BK109</f>
        <v>0</v>
      </c>
    </row>
    <row r="101" s="12" customFormat="1" ht="22.8" customHeight="1">
      <c r="A101" s="12"/>
      <c r="B101" s="204"/>
      <c r="C101" s="205"/>
      <c r="D101" s="206" t="s">
        <v>71</v>
      </c>
      <c r="E101" s="218" t="s">
        <v>664</v>
      </c>
      <c r="F101" s="218" t="s">
        <v>665</v>
      </c>
      <c r="G101" s="205"/>
      <c r="H101" s="205"/>
      <c r="I101" s="208"/>
      <c r="J101" s="219">
        <f>BK101</f>
        <v>0</v>
      </c>
      <c r="K101" s="205"/>
      <c r="L101" s="210"/>
      <c r="M101" s="211"/>
      <c r="N101" s="212"/>
      <c r="O101" s="212"/>
      <c r="P101" s="213">
        <f>SUM(P102:P104)</f>
        <v>0</v>
      </c>
      <c r="Q101" s="212"/>
      <c r="R101" s="213">
        <f>SUM(R102:R104)</f>
        <v>0</v>
      </c>
      <c r="S101" s="212"/>
      <c r="T101" s="214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5" t="s">
        <v>168</v>
      </c>
      <c r="AT101" s="216" t="s">
        <v>71</v>
      </c>
      <c r="AU101" s="216" t="s">
        <v>80</v>
      </c>
      <c r="AY101" s="215" t="s">
        <v>138</v>
      </c>
      <c r="BK101" s="217">
        <f>SUM(BK102:BK104)</f>
        <v>0</v>
      </c>
    </row>
    <row r="102" s="2" customFormat="1" ht="16.5" customHeight="1">
      <c r="A102" s="40"/>
      <c r="B102" s="41"/>
      <c r="C102" s="220" t="s">
        <v>168</v>
      </c>
      <c r="D102" s="220" t="s">
        <v>140</v>
      </c>
      <c r="E102" s="221" t="s">
        <v>666</v>
      </c>
      <c r="F102" s="222" t="s">
        <v>667</v>
      </c>
      <c r="G102" s="223" t="s">
        <v>526</v>
      </c>
      <c r="H102" s="224">
        <v>1</v>
      </c>
      <c r="I102" s="225"/>
      <c r="J102" s="226">
        <f>ROUND(I102*H102,2)</f>
        <v>0</v>
      </c>
      <c r="K102" s="222" t="s">
        <v>144</v>
      </c>
      <c r="L102" s="46"/>
      <c r="M102" s="227" t="s">
        <v>19</v>
      </c>
      <c r="N102" s="228" t="s">
        <v>43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668</v>
      </c>
      <c r="AT102" s="231" t="s">
        <v>140</v>
      </c>
      <c r="AU102" s="231" t="s">
        <v>82</v>
      </c>
      <c r="AY102" s="19" t="s">
        <v>138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80</v>
      </c>
      <c r="BK102" s="232">
        <f>ROUND(I102*H102,2)</f>
        <v>0</v>
      </c>
      <c r="BL102" s="19" t="s">
        <v>668</v>
      </c>
      <c r="BM102" s="231" t="s">
        <v>669</v>
      </c>
    </row>
    <row r="103" s="2" customFormat="1">
      <c r="A103" s="40"/>
      <c r="B103" s="41"/>
      <c r="C103" s="42"/>
      <c r="D103" s="233" t="s">
        <v>147</v>
      </c>
      <c r="E103" s="42"/>
      <c r="F103" s="234" t="s">
        <v>667</v>
      </c>
      <c r="G103" s="42"/>
      <c r="H103" s="42"/>
      <c r="I103" s="138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82</v>
      </c>
    </row>
    <row r="104" s="13" customFormat="1">
      <c r="A104" s="13"/>
      <c r="B104" s="237"/>
      <c r="C104" s="238"/>
      <c r="D104" s="233" t="s">
        <v>149</v>
      </c>
      <c r="E104" s="239" t="s">
        <v>19</v>
      </c>
      <c r="F104" s="240" t="s">
        <v>670</v>
      </c>
      <c r="G104" s="238"/>
      <c r="H104" s="241">
        <v>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149</v>
      </c>
      <c r="AU104" s="247" t="s">
        <v>82</v>
      </c>
      <c r="AV104" s="13" t="s">
        <v>82</v>
      </c>
      <c r="AW104" s="13" t="s">
        <v>33</v>
      </c>
      <c r="AX104" s="13" t="s">
        <v>72</v>
      </c>
      <c r="AY104" s="247" t="s">
        <v>138</v>
      </c>
    </row>
    <row r="105" s="12" customFormat="1" ht="22.8" customHeight="1">
      <c r="A105" s="12"/>
      <c r="B105" s="204"/>
      <c r="C105" s="205"/>
      <c r="D105" s="206" t="s">
        <v>71</v>
      </c>
      <c r="E105" s="218" t="s">
        <v>671</v>
      </c>
      <c r="F105" s="218" t="s">
        <v>672</v>
      </c>
      <c r="G105" s="205"/>
      <c r="H105" s="205"/>
      <c r="I105" s="208"/>
      <c r="J105" s="219">
        <f>BK105</f>
        <v>0</v>
      </c>
      <c r="K105" s="205"/>
      <c r="L105" s="210"/>
      <c r="M105" s="211"/>
      <c r="N105" s="212"/>
      <c r="O105" s="212"/>
      <c r="P105" s="213">
        <f>SUM(P106:P108)</f>
        <v>0</v>
      </c>
      <c r="Q105" s="212"/>
      <c r="R105" s="213">
        <f>SUM(R106:R108)</f>
        <v>0</v>
      </c>
      <c r="S105" s="212"/>
      <c r="T105" s="214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5" t="s">
        <v>168</v>
      </c>
      <c r="AT105" s="216" t="s">
        <v>71</v>
      </c>
      <c r="AU105" s="216" t="s">
        <v>80</v>
      </c>
      <c r="AY105" s="215" t="s">
        <v>138</v>
      </c>
      <c r="BK105" s="217">
        <f>SUM(BK106:BK108)</f>
        <v>0</v>
      </c>
    </row>
    <row r="106" s="2" customFormat="1" ht="16.5" customHeight="1">
      <c r="A106" s="40"/>
      <c r="B106" s="41"/>
      <c r="C106" s="220" t="s">
        <v>175</v>
      </c>
      <c r="D106" s="220" t="s">
        <v>140</v>
      </c>
      <c r="E106" s="221" t="s">
        <v>673</v>
      </c>
      <c r="F106" s="222" t="s">
        <v>674</v>
      </c>
      <c r="G106" s="223" t="s">
        <v>675</v>
      </c>
      <c r="H106" s="224">
        <v>1</v>
      </c>
      <c r="I106" s="225"/>
      <c r="J106" s="226">
        <f>ROUND(I106*H106,2)</f>
        <v>0</v>
      </c>
      <c r="K106" s="222" t="s">
        <v>144</v>
      </c>
      <c r="L106" s="46"/>
      <c r="M106" s="227" t="s">
        <v>19</v>
      </c>
      <c r="N106" s="228" t="s">
        <v>43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668</v>
      </c>
      <c r="AT106" s="231" t="s">
        <v>140</v>
      </c>
      <c r="AU106" s="231" t="s">
        <v>82</v>
      </c>
      <c r="AY106" s="19" t="s">
        <v>138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80</v>
      </c>
      <c r="BK106" s="232">
        <f>ROUND(I106*H106,2)</f>
        <v>0</v>
      </c>
      <c r="BL106" s="19" t="s">
        <v>668</v>
      </c>
      <c r="BM106" s="231" t="s">
        <v>676</v>
      </c>
    </row>
    <row r="107" s="2" customFormat="1">
      <c r="A107" s="40"/>
      <c r="B107" s="41"/>
      <c r="C107" s="42"/>
      <c r="D107" s="233" t="s">
        <v>147</v>
      </c>
      <c r="E107" s="42"/>
      <c r="F107" s="234" t="s">
        <v>674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82</v>
      </c>
    </row>
    <row r="108" s="13" customFormat="1">
      <c r="A108" s="13"/>
      <c r="B108" s="237"/>
      <c r="C108" s="238"/>
      <c r="D108" s="233" t="s">
        <v>149</v>
      </c>
      <c r="E108" s="239" t="s">
        <v>19</v>
      </c>
      <c r="F108" s="240" t="s">
        <v>677</v>
      </c>
      <c r="G108" s="238"/>
      <c r="H108" s="241">
        <v>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149</v>
      </c>
      <c r="AU108" s="247" t="s">
        <v>82</v>
      </c>
      <c r="AV108" s="13" t="s">
        <v>82</v>
      </c>
      <c r="AW108" s="13" t="s">
        <v>33</v>
      </c>
      <c r="AX108" s="13" t="s">
        <v>72</v>
      </c>
      <c r="AY108" s="247" t="s">
        <v>138</v>
      </c>
    </row>
    <row r="109" s="12" customFormat="1" ht="22.8" customHeight="1">
      <c r="A109" s="12"/>
      <c r="B109" s="204"/>
      <c r="C109" s="205"/>
      <c r="D109" s="206" t="s">
        <v>71</v>
      </c>
      <c r="E109" s="218" t="s">
        <v>678</v>
      </c>
      <c r="F109" s="218" t="s">
        <v>679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0</v>
      </c>
      <c r="S109" s="212"/>
      <c r="T109" s="214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5" t="s">
        <v>168</v>
      </c>
      <c r="AT109" s="216" t="s">
        <v>71</v>
      </c>
      <c r="AU109" s="216" t="s">
        <v>80</v>
      </c>
      <c r="AY109" s="215" t="s">
        <v>138</v>
      </c>
      <c r="BK109" s="217">
        <f>SUM(BK110:BK112)</f>
        <v>0</v>
      </c>
    </row>
    <row r="110" s="2" customFormat="1" ht="16.5" customHeight="1">
      <c r="A110" s="40"/>
      <c r="B110" s="41"/>
      <c r="C110" s="220" t="s">
        <v>181</v>
      </c>
      <c r="D110" s="220" t="s">
        <v>140</v>
      </c>
      <c r="E110" s="221" t="s">
        <v>680</v>
      </c>
      <c r="F110" s="222" t="s">
        <v>681</v>
      </c>
      <c r="G110" s="223" t="s">
        <v>675</v>
      </c>
      <c r="H110" s="224">
        <v>1</v>
      </c>
      <c r="I110" s="225"/>
      <c r="J110" s="226">
        <f>ROUND(I110*H110,2)</f>
        <v>0</v>
      </c>
      <c r="K110" s="222" t="s">
        <v>144</v>
      </c>
      <c r="L110" s="46"/>
      <c r="M110" s="227" t="s">
        <v>19</v>
      </c>
      <c r="N110" s="228" t="s">
        <v>43</v>
      </c>
      <c r="O110" s="8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668</v>
      </c>
      <c r="AT110" s="231" t="s">
        <v>140</v>
      </c>
      <c r="AU110" s="231" t="s">
        <v>82</v>
      </c>
      <c r="AY110" s="19" t="s">
        <v>138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9" t="s">
        <v>80</v>
      </c>
      <c r="BK110" s="232">
        <f>ROUND(I110*H110,2)</f>
        <v>0</v>
      </c>
      <c r="BL110" s="19" t="s">
        <v>668</v>
      </c>
      <c r="BM110" s="231" t="s">
        <v>682</v>
      </c>
    </row>
    <row r="111" s="2" customFormat="1">
      <c r="A111" s="40"/>
      <c r="B111" s="41"/>
      <c r="C111" s="42"/>
      <c r="D111" s="233" t="s">
        <v>147</v>
      </c>
      <c r="E111" s="42"/>
      <c r="F111" s="234" t="s">
        <v>681</v>
      </c>
      <c r="G111" s="42"/>
      <c r="H111" s="42"/>
      <c r="I111" s="138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82</v>
      </c>
    </row>
    <row r="112" s="13" customFormat="1">
      <c r="A112" s="13"/>
      <c r="B112" s="237"/>
      <c r="C112" s="238"/>
      <c r="D112" s="233" t="s">
        <v>149</v>
      </c>
      <c r="E112" s="239" t="s">
        <v>19</v>
      </c>
      <c r="F112" s="240" t="s">
        <v>683</v>
      </c>
      <c r="G112" s="238"/>
      <c r="H112" s="241">
        <v>1</v>
      </c>
      <c r="I112" s="242"/>
      <c r="J112" s="238"/>
      <c r="K112" s="238"/>
      <c r="L112" s="243"/>
      <c r="M112" s="273"/>
      <c r="N112" s="274"/>
      <c r="O112" s="274"/>
      <c r="P112" s="274"/>
      <c r="Q112" s="274"/>
      <c r="R112" s="274"/>
      <c r="S112" s="274"/>
      <c r="T112" s="27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149</v>
      </c>
      <c r="AU112" s="247" t="s">
        <v>82</v>
      </c>
      <c r="AV112" s="13" t="s">
        <v>82</v>
      </c>
      <c r="AW112" s="13" t="s">
        <v>33</v>
      </c>
      <c r="AX112" s="13" t="s">
        <v>72</v>
      </c>
      <c r="AY112" s="247" t="s">
        <v>138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168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u7D8Ngu0QDecz7DXIxk5N23fe/2CPOP6bVTrvSH2tYQceqWwa5zL2WAMF2iFKIbEKA6UhJ91bK/HWA3BIjnH/Q==" hashValue="rJowbCRBHRaLWhwSoI3Op1p9tk03nQLkQP860tkUmXPdo8vm4W3wLmZHDXm7oPWuJiPZMbW6o2OAFZBdwDCYKA==" algorithmName="SHA-512" password="CC35"/>
  <autoFilter ref="C84:K11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27" customHeight="1">
      <c r="A9" s="40"/>
      <c r="B9" s="46"/>
      <c r="C9" s="40"/>
      <c r="D9" s="40"/>
      <c r="E9" s="140" t="s">
        <v>684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685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5.5" customHeight="1">
      <c r="A27" s="144"/>
      <c r="B27" s="145"/>
      <c r="C27" s="144"/>
      <c r="D27" s="144"/>
      <c r="E27" s="146" t="s">
        <v>108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ROUND(J81,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ROUND((SUM(BE81:BE135)),  2)</f>
        <v>0</v>
      </c>
      <c r="G33" s="40"/>
      <c r="H33" s="40"/>
      <c r="I33" s="157">
        <v>0.20999999999999999</v>
      </c>
      <c r="J33" s="156">
        <f>ROUND(((SUM(BE81:BE135))*I33),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ROUND((SUM(BF81:BF135)),  2)</f>
        <v>0</v>
      </c>
      <c r="G34" s="40"/>
      <c r="H34" s="40"/>
      <c r="I34" s="157">
        <v>0.14999999999999999</v>
      </c>
      <c r="J34" s="156">
        <f>ROUND(((SUM(BF81:BF135))*I34),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ROUND((SUM(BG81:BG135)),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ROUND((SUM(BH81:BH135)),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ROUND((SUM(BI81:BI135)),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7" customHeight="1">
      <c r="A50" s="40"/>
      <c r="B50" s="41"/>
      <c r="C50" s="42"/>
      <c r="D50" s="42"/>
      <c r="E50" s="71" t="str">
        <f>E9</f>
        <v>SO 190 - Dopravně inženýrská opatření (SO 201, SO 202, SO 203)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Tubes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J81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113</v>
      </c>
      <c r="E60" s="181"/>
      <c r="F60" s="181"/>
      <c r="G60" s="181"/>
      <c r="H60" s="181"/>
      <c r="I60" s="182"/>
      <c r="J60" s="183">
        <f>J82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120</v>
      </c>
      <c r="E61" s="188"/>
      <c r="F61" s="188"/>
      <c r="G61" s="188"/>
      <c r="H61" s="188"/>
      <c r="I61" s="189"/>
      <c r="J61" s="190">
        <f>J83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138"/>
      <c r="J62" s="42"/>
      <c r="K62" s="42"/>
      <c r="L62" s="1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168"/>
      <c r="J63" s="62"/>
      <c r="K63" s="62"/>
      <c r="L63" s="13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171"/>
      <c r="J67" s="64"/>
      <c r="K67" s="64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123</v>
      </c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2" t="str">
        <f>E7</f>
        <v>II/112 Struhařov, rekonstrukce silnice – provozní staničení km 6,70 – 9,48</v>
      </c>
      <c r="F71" s="34"/>
      <c r="G71" s="34"/>
      <c r="H71" s="34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7" customHeight="1">
      <c r="A73" s="40"/>
      <c r="B73" s="41"/>
      <c r="C73" s="42"/>
      <c r="D73" s="42"/>
      <c r="E73" s="71" t="str">
        <f>E9</f>
        <v>SO 190 - Dopravně inženýrská opatření (SO 201, SO 202, SO 203)</v>
      </c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Struhařov</v>
      </c>
      <c r="G75" s="42"/>
      <c r="H75" s="42"/>
      <c r="I75" s="142" t="s">
        <v>23</v>
      </c>
      <c r="J75" s="74" t="str">
        <f>IF(J12="","",J12)</f>
        <v>19. 3. 2018</v>
      </c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Krajská správa a údržba silnic Středočeského kraje</v>
      </c>
      <c r="G77" s="42"/>
      <c r="H77" s="42"/>
      <c r="I77" s="142" t="s">
        <v>31</v>
      </c>
      <c r="J77" s="38" t="str">
        <f>E21</f>
        <v>Tubes s.r.o.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142" t="s">
        <v>34</v>
      </c>
      <c r="J78" s="38" t="str">
        <f>E24</f>
        <v xml:space="preserve"> </v>
      </c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92"/>
      <c r="B80" s="193"/>
      <c r="C80" s="194" t="s">
        <v>124</v>
      </c>
      <c r="D80" s="195" t="s">
        <v>57</v>
      </c>
      <c r="E80" s="195" t="s">
        <v>53</v>
      </c>
      <c r="F80" s="195" t="s">
        <v>54</v>
      </c>
      <c r="G80" s="195" t="s">
        <v>125</v>
      </c>
      <c r="H80" s="195" t="s">
        <v>126</v>
      </c>
      <c r="I80" s="196" t="s">
        <v>127</v>
      </c>
      <c r="J80" s="195" t="s">
        <v>111</v>
      </c>
      <c r="K80" s="197" t="s">
        <v>128</v>
      </c>
      <c r="L80" s="198"/>
      <c r="M80" s="94" t="s">
        <v>19</v>
      </c>
      <c r="N80" s="95" t="s">
        <v>42</v>
      </c>
      <c r="O80" s="95" t="s">
        <v>129</v>
      </c>
      <c r="P80" s="95" t="s">
        <v>130</v>
      </c>
      <c r="Q80" s="95" t="s">
        <v>131</v>
      </c>
      <c r="R80" s="95" t="s">
        <v>132</v>
      </c>
      <c r="S80" s="95" t="s">
        <v>133</v>
      </c>
      <c r="T80" s="96" t="s">
        <v>134</v>
      </c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</row>
    <row r="81" s="2" customFormat="1" ht="22.8" customHeight="1">
      <c r="A81" s="40"/>
      <c r="B81" s="41"/>
      <c r="C81" s="101" t="s">
        <v>135</v>
      </c>
      <c r="D81" s="42"/>
      <c r="E81" s="42"/>
      <c r="F81" s="42"/>
      <c r="G81" s="42"/>
      <c r="H81" s="42"/>
      <c r="I81" s="138"/>
      <c r="J81" s="199">
        <f>BK81</f>
        <v>0</v>
      </c>
      <c r="K81" s="42"/>
      <c r="L81" s="46"/>
      <c r="M81" s="97"/>
      <c r="N81" s="200"/>
      <c r="O81" s="98"/>
      <c r="P81" s="201">
        <f>P82</f>
        <v>0</v>
      </c>
      <c r="Q81" s="98"/>
      <c r="R81" s="201">
        <f>R82</f>
        <v>0</v>
      </c>
      <c r="S81" s="98"/>
      <c r="T81" s="202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112</v>
      </c>
      <c r="BK81" s="203">
        <f>BK82</f>
        <v>0</v>
      </c>
    </row>
    <row r="82" s="12" customFormat="1" ht="25.92" customHeight="1">
      <c r="A82" s="12"/>
      <c r="B82" s="204"/>
      <c r="C82" s="205"/>
      <c r="D82" s="206" t="s">
        <v>71</v>
      </c>
      <c r="E82" s="207" t="s">
        <v>136</v>
      </c>
      <c r="F82" s="207" t="s">
        <v>137</v>
      </c>
      <c r="G82" s="205"/>
      <c r="H82" s="205"/>
      <c r="I82" s="208"/>
      <c r="J82" s="209">
        <f>BK82</f>
        <v>0</v>
      </c>
      <c r="K82" s="205"/>
      <c r="L82" s="210"/>
      <c r="M82" s="211"/>
      <c r="N82" s="212"/>
      <c r="O82" s="212"/>
      <c r="P82" s="213">
        <f>P83</f>
        <v>0</v>
      </c>
      <c r="Q82" s="212"/>
      <c r="R82" s="213">
        <f>R83</f>
        <v>0</v>
      </c>
      <c r="S82" s="212"/>
      <c r="T82" s="214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5" t="s">
        <v>80</v>
      </c>
      <c r="AT82" s="216" t="s">
        <v>71</v>
      </c>
      <c r="AU82" s="216" t="s">
        <v>72</v>
      </c>
      <c r="AY82" s="215" t="s">
        <v>138</v>
      </c>
      <c r="BK82" s="217">
        <f>BK83</f>
        <v>0</v>
      </c>
    </row>
    <row r="83" s="12" customFormat="1" ht="22.8" customHeight="1">
      <c r="A83" s="12"/>
      <c r="B83" s="204"/>
      <c r="C83" s="205"/>
      <c r="D83" s="206" t="s">
        <v>71</v>
      </c>
      <c r="E83" s="218" t="s">
        <v>194</v>
      </c>
      <c r="F83" s="218" t="s">
        <v>529</v>
      </c>
      <c r="G83" s="205"/>
      <c r="H83" s="205"/>
      <c r="I83" s="208"/>
      <c r="J83" s="219">
        <f>BK83</f>
        <v>0</v>
      </c>
      <c r="K83" s="205"/>
      <c r="L83" s="210"/>
      <c r="M83" s="211"/>
      <c r="N83" s="212"/>
      <c r="O83" s="212"/>
      <c r="P83" s="213">
        <f>SUM(P84:P135)</f>
        <v>0</v>
      </c>
      <c r="Q83" s="212"/>
      <c r="R83" s="213">
        <f>SUM(R84:R135)</f>
        <v>0</v>
      </c>
      <c r="S83" s="212"/>
      <c r="T83" s="214">
        <f>SUM(T84:T135)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5" t="s">
        <v>80</v>
      </c>
      <c r="AT83" s="216" t="s">
        <v>71</v>
      </c>
      <c r="AU83" s="216" t="s">
        <v>80</v>
      </c>
      <c r="AY83" s="215" t="s">
        <v>138</v>
      </c>
      <c r="BK83" s="217">
        <f>SUM(BK84:BK135)</f>
        <v>0</v>
      </c>
    </row>
    <row r="84" s="2" customFormat="1" ht="24" customHeight="1">
      <c r="A84" s="40"/>
      <c r="B84" s="41"/>
      <c r="C84" s="220" t="s">
        <v>80</v>
      </c>
      <c r="D84" s="220" t="s">
        <v>140</v>
      </c>
      <c r="E84" s="221" t="s">
        <v>686</v>
      </c>
      <c r="F84" s="222" t="s">
        <v>687</v>
      </c>
      <c r="G84" s="223" t="s">
        <v>526</v>
      </c>
      <c r="H84" s="224">
        <v>45</v>
      </c>
      <c r="I84" s="225"/>
      <c r="J84" s="226">
        <f>ROUND(I84*H84,2)</f>
        <v>0</v>
      </c>
      <c r="K84" s="222" t="s">
        <v>144</v>
      </c>
      <c r="L84" s="46"/>
      <c r="M84" s="227" t="s">
        <v>19</v>
      </c>
      <c r="N84" s="228" t="s">
        <v>43</v>
      </c>
      <c r="O84" s="8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31" t="s">
        <v>145</v>
      </c>
      <c r="AT84" s="231" t="s">
        <v>140</v>
      </c>
      <c r="AU84" s="231" t="s">
        <v>82</v>
      </c>
      <c r="AY84" s="19" t="s">
        <v>138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19" t="s">
        <v>80</v>
      </c>
      <c r="BK84" s="232">
        <f>ROUND(I84*H84,2)</f>
        <v>0</v>
      </c>
      <c r="BL84" s="19" t="s">
        <v>145</v>
      </c>
      <c r="BM84" s="231" t="s">
        <v>688</v>
      </c>
    </row>
    <row r="85" s="2" customFormat="1">
      <c r="A85" s="40"/>
      <c r="B85" s="41"/>
      <c r="C85" s="42"/>
      <c r="D85" s="233" t="s">
        <v>147</v>
      </c>
      <c r="E85" s="42"/>
      <c r="F85" s="234" t="s">
        <v>687</v>
      </c>
      <c r="G85" s="42"/>
      <c r="H85" s="42"/>
      <c r="I85" s="138"/>
      <c r="J85" s="42"/>
      <c r="K85" s="42"/>
      <c r="L85" s="46"/>
      <c r="M85" s="235"/>
      <c r="N85" s="236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147</v>
      </c>
      <c r="AU85" s="19" t="s">
        <v>82</v>
      </c>
    </row>
    <row r="86" s="14" customFormat="1">
      <c r="A86" s="14"/>
      <c r="B86" s="249"/>
      <c r="C86" s="250"/>
      <c r="D86" s="233" t="s">
        <v>149</v>
      </c>
      <c r="E86" s="251" t="s">
        <v>19</v>
      </c>
      <c r="F86" s="252" t="s">
        <v>689</v>
      </c>
      <c r="G86" s="250"/>
      <c r="H86" s="251" t="s">
        <v>19</v>
      </c>
      <c r="I86" s="253"/>
      <c r="J86" s="250"/>
      <c r="K86" s="250"/>
      <c r="L86" s="254"/>
      <c r="M86" s="255"/>
      <c r="N86" s="256"/>
      <c r="O86" s="256"/>
      <c r="P86" s="256"/>
      <c r="Q86" s="256"/>
      <c r="R86" s="256"/>
      <c r="S86" s="256"/>
      <c r="T86" s="25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8" t="s">
        <v>149</v>
      </c>
      <c r="AU86" s="258" t="s">
        <v>82</v>
      </c>
      <c r="AV86" s="14" t="s">
        <v>80</v>
      </c>
      <c r="AW86" s="14" t="s">
        <v>33</v>
      </c>
      <c r="AX86" s="14" t="s">
        <v>72</v>
      </c>
      <c r="AY86" s="258" t="s">
        <v>138</v>
      </c>
    </row>
    <row r="87" s="13" customFormat="1">
      <c r="A87" s="13"/>
      <c r="B87" s="237"/>
      <c r="C87" s="238"/>
      <c r="D87" s="233" t="s">
        <v>149</v>
      </c>
      <c r="E87" s="239" t="s">
        <v>19</v>
      </c>
      <c r="F87" s="240" t="s">
        <v>690</v>
      </c>
      <c r="G87" s="238"/>
      <c r="H87" s="241">
        <v>45</v>
      </c>
      <c r="I87" s="242"/>
      <c r="J87" s="238"/>
      <c r="K87" s="238"/>
      <c r="L87" s="243"/>
      <c r="M87" s="244"/>
      <c r="N87" s="245"/>
      <c r="O87" s="245"/>
      <c r="P87" s="245"/>
      <c r="Q87" s="245"/>
      <c r="R87" s="245"/>
      <c r="S87" s="245"/>
      <c r="T87" s="24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7" t="s">
        <v>149</v>
      </c>
      <c r="AU87" s="247" t="s">
        <v>82</v>
      </c>
      <c r="AV87" s="13" t="s">
        <v>82</v>
      </c>
      <c r="AW87" s="13" t="s">
        <v>33</v>
      </c>
      <c r="AX87" s="13" t="s">
        <v>80</v>
      </c>
      <c r="AY87" s="247" t="s">
        <v>138</v>
      </c>
    </row>
    <row r="88" s="2" customFormat="1" ht="24" customHeight="1">
      <c r="A88" s="40"/>
      <c r="B88" s="41"/>
      <c r="C88" s="220" t="s">
        <v>82</v>
      </c>
      <c r="D88" s="220" t="s">
        <v>140</v>
      </c>
      <c r="E88" s="221" t="s">
        <v>691</v>
      </c>
      <c r="F88" s="222" t="s">
        <v>692</v>
      </c>
      <c r="G88" s="223" t="s">
        <v>526</v>
      </c>
      <c r="H88" s="224">
        <v>45</v>
      </c>
      <c r="I88" s="225"/>
      <c r="J88" s="226">
        <f>ROUND(I88*H88,2)</f>
        <v>0</v>
      </c>
      <c r="K88" s="222" t="s">
        <v>144</v>
      </c>
      <c r="L88" s="46"/>
      <c r="M88" s="227" t="s">
        <v>19</v>
      </c>
      <c r="N88" s="228" t="s">
        <v>43</v>
      </c>
      <c r="O88" s="8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1" t="s">
        <v>145</v>
      </c>
      <c r="AT88" s="231" t="s">
        <v>140</v>
      </c>
      <c r="AU88" s="231" t="s">
        <v>82</v>
      </c>
      <c r="AY88" s="19" t="s">
        <v>138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9" t="s">
        <v>80</v>
      </c>
      <c r="BK88" s="232">
        <f>ROUND(I88*H88,2)</f>
        <v>0</v>
      </c>
      <c r="BL88" s="19" t="s">
        <v>145</v>
      </c>
      <c r="BM88" s="231" t="s">
        <v>693</v>
      </c>
    </row>
    <row r="89" s="2" customFormat="1">
      <c r="A89" s="40"/>
      <c r="B89" s="41"/>
      <c r="C89" s="42"/>
      <c r="D89" s="233" t="s">
        <v>147</v>
      </c>
      <c r="E89" s="42"/>
      <c r="F89" s="234" t="s">
        <v>692</v>
      </c>
      <c r="G89" s="42"/>
      <c r="H89" s="42"/>
      <c r="I89" s="138"/>
      <c r="J89" s="42"/>
      <c r="K89" s="42"/>
      <c r="L89" s="46"/>
      <c r="M89" s="235"/>
      <c r="N89" s="236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147</v>
      </c>
      <c r="AU89" s="19" t="s">
        <v>82</v>
      </c>
    </row>
    <row r="90" s="13" customFormat="1">
      <c r="A90" s="13"/>
      <c r="B90" s="237"/>
      <c r="C90" s="238"/>
      <c r="D90" s="233" t="s">
        <v>149</v>
      </c>
      <c r="E90" s="239" t="s">
        <v>19</v>
      </c>
      <c r="F90" s="240" t="s">
        <v>694</v>
      </c>
      <c r="G90" s="238"/>
      <c r="H90" s="241">
        <v>45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7" t="s">
        <v>149</v>
      </c>
      <c r="AU90" s="247" t="s">
        <v>82</v>
      </c>
      <c r="AV90" s="13" t="s">
        <v>82</v>
      </c>
      <c r="AW90" s="13" t="s">
        <v>33</v>
      </c>
      <c r="AX90" s="13" t="s">
        <v>80</v>
      </c>
      <c r="AY90" s="247" t="s">
        <v>138</v>
      </c>
    </row>
    <row r="91" s="2" customFormat="1" ht="24" customHeight="1">
      <c r="A91" s="40"/>
      <c r="B91" s="41"/>
      <c r="C91" s="220" t="s">
        <v>155</v>
      </c>
      <c r="D91" s="220" t="s">
        <v>140</v>
      </c>
      <c r="E91" s="221" t="s">
        <v>695</v>
      </c>
      <c r="F91" s="222" t="s">
        <v>696</v>
      </c>
      <c r="G91" s="223" t="s">
        <v>526</v>
      </c>
      <c r="H91" s="224">
        <v>57</v>
      </c>
      <c r="I91" s="225"/>
      <c r="J91" s="226">
        <f>ROUND(I91*H91,2)</f>
        <v>0</v>
      </c>
      <c r="K91" s="222" t="s">
        <v>144</v>
      </c>
      <c r="L91" s="46"/>
      <c r="M91" s="227" t="s">
        <v>19</v>
      </c>
      <c r="N91" s="228" t="s">
        <v>43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145</v>
      </c>
      <c r="AT91" s="231" t="s">
        <v>140</v>
      </c>
      <c r="AU91" s="231" t="s">
        <v>82</v>
      </c>
      <c r="AY91" s="19" t="s">
        <v>138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9" t="s">
        <v>80</v>
      </c>
      <c r="BK91" s="232">
        <f>ROUND(I91*H91,2)</f>
        <v>0</v>
      </c>
      <c r="BL91" s="19" t="s">
        <v>145</v>
      </c>
      <c r="BM91" s="231" t="s">
        <v>697</v>
      </c>
    </row>
    <row r="92" s="2" customFormat="1">
      <c r="A92" s="40"/>
      <c r="B92" s="41"/>
      <c r="C92" s="42"/>
      <c r="D92" s="233" t="s">
        <v>147</v>
      </c>
      <c r="E92" s="42"/>
      <c r="F92" s="234" t="s">
        <v>696</v>
      </c>
      <c r="G92" s="42"/>
      <c r="H92" s="42"/>
      <c r="I92" s="138"/>
      <c r="J92" s="42"/>
      <c r="K92" s="42"/>
      <c r="L92" s="46"/>
      <c r="M92" s="235"/>
      <c r="N92" s="23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82</v>
      </c>
    </row>
    <row r="93" s="14" customFormat="1">
      <c r="A93" s="14"/>
      <c r="B93" s="249"/>
      <c r="C93" s="250"/>
      <c r="D93" s="233" t="s">
        <v>149</v>
      </c>
      <c r="E93" s="251" t="s">
        <v>19</v>
      </c>
      <c r="F93" s="252" t="s">
        <v>698</v>
      </c>
      <c r="G93" s="250"/>
      <c r="H93" s="251" t="s">
        <v>19</v>
      </c>
      <c r="I93" s="253"/>
      <c r="J93" s="250"/>
      <c r="K93" s="250"/>
      <c r="L93" s="254"/>
      <c r="M93" s="255"/>
      <c r="N93" s="256"/>
      <c r="O93" s="256"/>
      <c r="P93" s="256"/>
      <c r="Q93" s="256"/>
      <c r="R93" s="256"/>
      <c r="S93" s="256"/>
      <c r="T93" s="25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8" t="s">
        <v>149</v>
      </c>
      <c r="AU93" s="258" t="s">
        <v>82</v>
      </c>
      <c r="AV93" s="14" t="s">
        <v>80</v>
      </c>
      <c r="AW93" s="14" t="s">
        <v>33</v>
      </c>
      <c r="AX93" s="14" t="s">
        <v>72</v>
      </c>
      <c r="AY93" s="258" t="s">
        <v>138</v>
      </c>
    </row>
    <row r="94" s="14" customFormat="1">
      <c r="A94" s="14"/>
      <c r="B94" s="249"/>
      <c r="C94" s="250"/>
      <c r="D94" s="233" t="s">
        <v>149</v>
      </c>
      <c r="E94" s="251" t="s">
        <v>19</v>
      </c>
      <c r="F94" s="252" t="s">
        <v>699</v>
      </c>
      <c r="G94" s="250"/>
      <c r="H94" s="251" t="s">
        <v>19</v>
      </c>
      <c r="I94" s="253"/>
      <c r="J94" s="250"/>
      <c r="K94" s="250"/>
      <c r="L94" s="254"/>
      <c r="M94" s="255"/>
      <c r="N94" s="256"/>
      <c r="O94" s="256"/>
      <c r="P94" s="256"/>
      <c r="Q94" s="256"/>
      <c r="R94" s="256"/>
      <c r="S94" s="256"/>
      <c r="T94" s="25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8" t="s">
        <v>149</v>
      </c>
      <c r="AU94" s="258" t="s">
        <v>82</v>
      </c>
      <c r="AV94" s="14" t="s">
        <v>80</v>
      </c>
      <c r="AW94" s="14" t="s">
        <v>33</v>
      </c>
      <c r="AX94" s="14" t="s">
        <v>72</v>
      </c>
      <c r="AY94" s="258" t="s">
        <v>138</v>
      </c>
    </row>
    <row r="95" s="13" customFormat="1">
      <c r="A95" s="13"/>
      <c r="B95" s="237"/>
      <c r="C95" s="238"/>
      <c r="D95" s="233" t="s">
        <v>149</v>
      </c>
      <c r="E95" s="239" t="s">
        <v>19</v>
      </c>
      <c r="F95" s="240" t="s">
        <v>700</v>
      </c>
      <c r="G95" s="238"/>
      <c r="H95" s="241">
        <v>57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149</v>
      </c>
      <c r="AU95" s="247" t="s">
        <v>82</v>
      </c>
      <c r="AV95" s="13" t="s">
        <v>82</v>
      </c>
      <c r="AW95" s="13" t="s">
        <v>33</v>
      </c>
      <c r="AX95" s="13" t="s">
        <v>80</v>
      </c>
      <c r="AY95" s="247" t="s">
        <v>138</v>
      </c>
    </row>
    <row r="96" s="2" customFormat="1" ht="24" customHeight="1">
      <c r="A96" s="40"/>
      <c r="B96" s="41"/>
      <c r="C96" s="220" t="s">
        <v>145</v>
      </c>
      <c r="D96" s="220" t="s">
        <v>140</v>
      </c>
      <c r="E96" s="221" t="s">
        <v>701</v>
      </c>
      <c r="F96" s="222" t="s">
        <v>702</v>
      </c>
      <c r="G96" s="223" t="s">
        <v>526</v>
      </c>
      <c r="H96" s="224">
        <v>5</v>
      </c>
      <c r="I96" s="225"/>
      <c r="J96" s="226">
        <f>ROUND(I96*H96,2)</f>
        <v>0</v>
      </c>
      <c r="K96" s="222" t="s">
        <v>144</v>
      </c>
      <c r="L96" s="46"/>
      <c r="M96" s="227" t="s">
        <v>19</v>
      </c>
      <c r="N96" s="228" t="s">
        <v>43</v>
      </c>
      <c r="O96" s="8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145</v>
      </c>
      <c r="AT96" s="231" t="s">
        <v>140</v>
      </c>
      <c r="AU96" s="231" t="s">
        <v>82</v>
      </c>
      <c r="AY96" s="19" t="s">
        <v>138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9" t="s">
        <v>80</v>
      </c>
      <c r="BK96" s="232">
        <f>ROUND(I96*H96,2)</f>
        <v>0</v>
      </c>
      <c r="BL96" s="19" t="s">
        <v>145</v>
      </c>
      <c r="BM96" s="231" t="s">
        <v>703</v>
      </c>
    </row>
    <row r="97" s="2" customFormat="1">
      <c r="A97" s="40"/>
      <c r="B97" s="41"/>
      <c r="C97" s="42"/>
      <c r="D97" s="233" t="s">
        <v>147</v>
      </c>
      <c r="E97" s="42"/>
      <c r="F97" s="234" t="s">
        <v>702</v>
      </c>
      <c r="G97" s="42"/>
      <c r="H97" s="42"/>
      <c r="I97" s="138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82</v>
      </c>
    </row>
    <row r="98" s="14" customFormat="1">
      <c r="A98" s="14"/>
      <c r="B98" s="249"/>
      <c r="C98" s="250"/>
      <c r="D98" s="233" t="s">
        <v>149</v>
      </c>
      <c r="E98" s="251" t="s">
        <v>19</v>
      </c>
      <c r="F98" s="252" t="s">
        <v>704</v>
      </c>
      <c r="G98" s="250"/>
      <c r="H98" s="251" t="s">
        <v>19</v>
      </c>
      <c r="I98" s="253"/>
      <c r="J98" s="250"/>
      <c r="K98" s="250"/>
      <c r="L98" s="254"/>
      <c r="M98" s="255"/>
      <c r="N98" s="256"/>
      <c r="O98" s="256"/>
      <c r="P98" s="256"/>
      <c r="Q98" s="256"/>
      <c r="R98" s="256"/>
      <c r="S98" s="256"/>
      <c r="T98" s="25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8" t="s">
        <v>149</v>
      </c>
      <c r="AU98" s="258" t="s">
        <v>82</v>
      </c>
      <c r="AV98" s="14" t="s">
        <v>80</v>
      </c>
      <c r="AW98" s="14" t="s">
        <v>33</v>
      </c>
      <c r="AX98" s="14" t="s">
        <v>72</v>
      </c>
      <c r="AY98" s="258" t="s">
        <v>138</v>
      </c>
    </row>
    <row r="99" s="13" customFormat="1">
      <c r="A99" s="13"/>
      <c r="B99" s="237"/>
      <c r="C99" s="238"/>
      <c r="D99" s="233" t="s">
        <v>149</v>
      </c>
      <c r="E99" s="239" t="s">
        <v>19</v>
      </c>
      <c r="F99" s="240" t="s">
        <v>705</v>
      </c>
      <c r="G99" s="238"/>
      <c r="H99" s="241">
        <v>5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7" t="s">
        <v>149</v>
      </c>
      <c r="AU99" s="247" t="s">
        <v>82</v>
      </c>
      <c r="AV99" s="13" t="s">
        <v>82</v>
      </c>
      <c r="AW99" s="13" t="s">
        <v>33</v>
      </c>
      <c r="AX99" s="13" t="s">
        <v>80</v>
      </c>
      <c r="AY99" s="247" t="s">
        <v>138</v>
      </c>
    </row>
    <row r="100" s="2" customFormat="1" ht="24" customHeight="1">
      <c r="A100" s="40"/>
      <c r="B100" s="41"/>
      <c r="C100" s="220" t="s">
        <v>168</v>
      </c>
      <c r="D100" s="220" t="s">
        <v>140</v>
      </c>
      <c r="E100" s="221" t="s">
        <v>706</v>
      </c>
      <c r="F100" s="222" t="s">
        <v>707</v>
      </c>
      <c r="G100" s="223" t="s">
        <v>526</v>
      </c>
      <c r="H100" s="224">
        <v>4725</v>
      </c>
      <c r="I100" s="225"/>
      <c r="J100" s="226">
        <f>ROUND(I100*H100,2)</f>
        <v>0</v>
      </c>
      <c r="K100" s="222" t="s">
        <v>144</v>
      </c>
      <c r="L100" s="46"/>
      <c r="M100" s="227" t="s">
        <v>19</v>
      </c>
      <c r="N100" s="228" t="s">
        <v>43</v>
      </c>
      <c r="O100" s="8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145</v>
      </c>
      <c r="AT100" s="231" t="s">
        <v>140</v>
      </c>
      <c r="AU100" s="231" t="s">
        <v>82</v>
      </c>
      <c r="AY100" s="19" t="s">
        <v>138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9" t="s">
        <v>80</v>
      </c>
      <c r="BK100" s="232">
        <f>ROUND(I100*H100,2)</f>
        <v>0</v>
      </c>
      <c r="BL100" s="19" t="s">
        <v>145</v>
      </c>
      <c r="BM100" s="231" t="s">
        <v>708</v>
      </c>
    </row>
    <row r="101" s="2" customFormat="1">
      <c r="A101" s="40"/>
      <c r="B101" s="41"/>
      <c r="C101" s="42"/>
      <c r="D101" s="233" t="s">
        <v>147</v>
      </c>
      <c r="E101" s="42"/>
      <c r="F101" s="234" t="s">
        <v>707</v>
      </c>
      <c r="G101" s="42"/>
      <c r="H101" s="42"/>
      <c r="I101" s="138"/>
      <c r="J101" s="42"/>
      <c r="K101" s="42"/>
      <c r="L101" s="46"/>
      <c r="M101" s="235"/>
      <c r="N101" s="23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82</v>
      </c>
    </row>
    <row r="102" s="14" customFormat="1">
      <c r="A102" s="14"/>
      <c r="B102" s="249"/>
      <c r="C102" s="250"/>
      <c r="D102" s="233" t="s">
        <v>149</v>
      </c>
      <c r="E102" s="251" t="s">
        <v>19</v>
      </c>
      <c r="F102" s="252" t="s">
        <v>709</v>
      </c>
      <c r="G102" s="250"/>
      <c r="H102" s="251" t="s">
        <v>19</v>
      </c>
      <c r="I102" s="253"/>
      <c r="J102" s="250"/>
      <c r="K102" s="250"/>
      <c r="L102" s="254"/>
      <c r="M102" s="255"/>
      <c r="N102" s="256"/>
      <c r="O102" s="256"/>
      <c r="P102" s="256"/>
      <c r="Q102" s="256"/>
      <c r="R102" s="256"/>
      <c r="S102" s="256"/>
      <c r="T102" s="25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8" t="s">
        <v>149</v>
      </c>
      <c r="AU102" s="258" t="s">
        <v>82</v>
      </c>
      <c r="AV102" s="14" t="s">
        <v>80</v>
      </c>
      <c r="AW102" s="14" t="s">
        <v>33</v>
      </c>
      <c r="AX102" s="14" t="s">
        <v>72</v>
      </c>
      <c r="AY102" s="258" t="s">
        <v>138</v>
      </c>
    </row>
    <row r="103" s="13" customFormat="1">
      <c r="A103" s="13"/>
      <c r="B103" s="237"/>
      <c r="C103" s="238"/>
      <c r="D103" s="233" t="s">
        <v>149</v>
      </c>
      <c r="E103" s="239" t="s">
        <v>19</v>
      </c>
      <c r="F103" s="240" t="s">
        <v>710</v>
      </c>
      <c r="G103" s="238"/>
      <c r="H103" s="241">
        <v>4725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149</v>
      </c>
      <c r="AU103" s="247" t="s">
        <v>82</v>
      </c>
      <c r="AV103" s="13" t="s">
        <v>82</v>
      </c>
      <c r="AW103" s="13" t="s">
        <v>33</v>
      </c>
      <c r="AX103" s="13" t="s">
        <v>80</v>
      </c>
      <c r="AY103" s="247" t="s">
        <v>138</v>
      </c>
    </row>
    <row r="104" s="2" customFormat="1" ht="24" customHeight="1">
      <c r="A104" s="40"/>
      <c r="B104" s="41"/>
      <c r="C104" s="220" t="s">
        <v>175</v>
      </c>
      <c r="D104" s="220" t="s">
        <v>140</v>
      </c>
      <c r="E104" s="221" t="s">
        <v>711</v>
      </c>
      <c r="F104" s="222" t="s">
        <v>712</v>
      </c>
      <c r="G104" s="223" t="s">
        <v>526</v>
      </c>
      <c r="H104" s="224">
        <v>4725</v>
      </c>
      <c r="I104" s="225"/>
      <c r="J104" s="226">
        <f>ROUND(I104*H104,2)</f>
        <v>0</v>
      </c>
      <c r="K104" s="222" t="s">
        <v>144</v>
      </c>
      <c r="L104" s="46"/>
      <c r="M104" s="227" t="s">
        <v>19</v>
      </c>
      <c r="N104" s="228" t="s">
        <v>43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145</v>
      </c>
      <c r="AT104" s="231" t="s">
        <v>140</v>
      </c>
      <c r="AU104" s="231" t="s">
        <v>82</v>
      </c>
      <c r="AY104" s="19" t="s">
        <v>138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9" t="s">
        <v>80</v>
      </c>
      <c r="BK104" s="232">
        <f>ROUND(I104*H104,2)</f>
        <v>0</v>
      </c>
      <c r="BL104" s="19" t="s">
        <v>145</v>
      </c>
      <c r="BM104" s="231" t="s">
        <v>713</v>
      </c>
    </row>
    <row r="105" s="2" customFormat="1">
      <c r="A105" s="40"/>
      <c r="B105" s="41"/>
      <c r="C105" s="42"/>
      <c r="D105" s="233" t="s">
        <v>147</v>
      </c>
      <c r="E105" s="42"/>
      <c r="F105" s="234" t="s">
        <v>712</v>
      </c>
      <c r="G105" s="42"/>
      <c r="H105" s="42"/>
      <c r="I105" s="138"/>
      <c r="J105" s="42"/>
      <c r="K105" s="42"/>
      <c r="L105" s="46"/>
      <c r="M105" s="235"/>
      <c r="N105" s="23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82</v>
      </c>
    </row>
    <row r="106" s="14" customFormat="1">
      <c r="A106" s="14"/>
      <c r="B106" s="249"/>
      <c r="C106" s="250"/>
      <c r="D106" s="233" t="s">
        <v>149</v>
      </c>
      <c r="E106" s="251" t="s">
        <v>19</v>
      </c>
      <c r="F106" s="252" t="s">
        <v>709</v>
      </c>
      <c r="G106" s="250"/>
      <c r="H106" s="251" t="s">
        <v>19</v>
      </c>
      <c r="I106" s="253"/>
      <c r="J106" s="250"/>
      <c r="K106" s="250"/>
      <c r="L106" s="254"/>
      <c r="M106" s="255"/>
      <c r="N106" s="256"/>
      <c r="O106" s="256"/>
      <c r="P106" s="256"/>
      <c r="Q106" s="256"/>
      <c r="R106" s="256"/>
      <c r="S106" s="256"/>
      <c r="T106" s="25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8" t="s">
        <v>149</v>
      </c>
      <c r="AU106" s="258" t="s">
        <v>82</v>
      </c>
      <c r="AV106" s="14" t="s">
        <v>80</v>
      </c>
      <c r="AW106" s="14" t="s">
        <v>33</v>
      </c>
      <c r="AX106" s="14" t="s">
        <v>72</v>
      </c>
      <c r="AY106" s="258" t="s">
        <v>138</v>
      </c>
    </row>
    <row r="107" s="13" customFormat="1">
      <c r="A107" s="13"/>
      <c r="B107" s="237"/>
      <c r="C107" s="238"/>
      <c r="D107" s="233" t="s">
        <v>149</v>
      </c>
      <c r="E107" s="239" t="s">
        <v>19</v>
      </c>
      <c r="F107" s="240" t="s">
        <v>714</v>
      </c>
      <c r="G107" s="238"/>
      <c r="H107" s="241">
        <v>4725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149</v>
      </c>
      <c r="AU107" s="247" t="s">
        <v>82</v>
      </c>
      <c r="AV107" s="13" t="s">
        <v>82</v>
      </c>
      <c r="AW107" s="13" t="s">
        <v>33</v>
      </c>
      <c r="AX107" s="13" t="s">
        <v>80</v>
      </c>
      <c r="AY107" s="247" t="s">
        <v>138</v>
      </c>
    </row>
    <row r="108" s="2" customFormat="1" ht="24" customHeight="1">
      <c r="A108" s="40"/>
      <c r="B108" s="41"/>
      <c r="C108" s="220" t="s">
        <v>181</v>
      </c>
      <c r="D108" s="220" t="s">
        <v>140</v>
      </c>
      <c r="E108" s="221" t="s">
        <v>715</v>
      </c>
      <c r="F108" s="222" t="s">
        <v>716</v>
      </c>
      <c r="G108" s="223" t="s">
        <v>526</v>
      </c>
      <c r="H108" s="224">
        <v>5985</v>
      </c>
      <c r="I108" s="225"/>
      <c r="J108" s="226">
        <f>ROUND(I108*H108,2)</f>
        <v>0</v>
      </c>
      <c r="K108" s="222" t="s">
        <v>144</v>
      </c>
      <c r="L108" s="46"/>
      <c r="M108" s="227" t="s">
        <v>19</v>
      </c>
      <c r="N108" s="228" t="s">
        <v>43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145</v>
      </c>
      <c r="AT108" s="231" t="s">
        <v>140</v>
      </c>
      <c r="AU108" s="231" t="s">
        <v>82</v>
      </c>
      <c r="AY108" s="19" t="s">
        <v>138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80</v>
      </c>
      <c r="BK108" s="232">
        <f>ROUND(I108*H108,2)</f>
        <v>0</v>
      </c>
      <c r="BL108" s="19" t="s">
        <v>145</v>
      </c>
      <c r="BM108" s="231" t="s">
        <v>717</v>
      </c>
    </row>
    <row r="109" s="2" customFormat="1">
      <c r="A109" s="40"/>
      <c r="B109" s="41"/>
      <c r="C109" s="42"/>
      <c r="D109" s="233" t="s">
        <v>147</v>
      </c>
      <c r="E109" s="42"/>
      <c r="F109" s="234" t="s">
        <v>716</v>
      </c>
      <c r="G109" s="42"/>
      <c r="H109" s="42"/>
      <c r="I109" s="138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82</v>
      </c>
    </row>
    <row r="110" s="14" customFormat="1">
      <c r="A110" s="14"/>
      <c r="B110" s="249"/>
      <c r="C110" s="250"/>
      <c r="D110" s="233" t="s">
        <v>149</v>
      </c>
      <c r="E110" s="251" t="s">
        <v>19</v>
      </c>
      <c r="F110" s="252" t="s">
        <v>709</v>
      </c>
      <c r="G110" s="250"/>
      <c r="H110" s="251" t="s">
        <v>19</v>
      </c>
      <c r="I110" s="253"/>
      <c r="J110" s="250"/>
      <c r="K110" s="250"/>
      <c r="L110" s="254"/>
      <c r="M110" s="255"/>
      <c r="N110" s="256"/>
      <c r="O110" s="256"/>
      <c r="P110" s="256"/>
      <c r="Q110" s="256"/>
      <c r="R110" s="256"/>
      <c r="S110" s="256"/>
      <c r="T110" s="25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8" t="s">
        <v>149</v>
      </c>
      <c r="AU110" s="258" t="s">
        <v>82</v>
      </c>
      <c r="AV110" s="14" t="s">
        <v>80</v>
      </c>
      <c r="AW110" s="14" t="s">
        <v>33</v>
      </c>
      <c r="AX110" s="14" t="s">
        <v>72</v>
      </c>
      <c r="AY110" s="258" t="s">
        <v>138</v>
      </c>
    </row>
    <row r="111" s="13" customFormat="1">
      <c r="A111" s="13"/>
      <c r="B111" s="237"/>
      <c r="C111" s="238"/>
      <c r="D111" s="233" t="s">
        <v>149</v>
      </c>
      <c r="E111" s="239" t="s">
        <v>19</v>
      </c>
      <c r="F111" s="240" t="s">
        <v>718</v>
      </c>
      <c r="G111" s="238"/>
      <c r="H111" s="241">
        <v>5985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149</v>
      </c>
      <c r="AU111" s="247" t="s">
        <v>82</v>
      </c>
      <c r="AV111" s="13" t="s">
        <v>82</v>
      </c>
      <c r="AW111" s="13" t="s">
        <v>33</v>
      </c>
      <c r="AX111" s="13" t="s">
        <v>80</v>
      </c>
      <c r="AY111" s="247" t="s">
        <v>138</v>
      </c>
    </row>
    <row r="112" s="2" customFormat="1" ht="24" customHeight="1">
      <c r="A112" s="40"/>
      <c r="B112" s="41"/>
      <c r="C112" s="220" t="s">
        <v>188</v>
      </c>
      <c r="D112" s="220" t="s">
        <v>140</v>
      </c>
      <c r="E112" s="221" t="s">
        <v>719</v>
      </c>
      <c r="F112" s="222" t="s">
        <v>720</v>
      </c>
      <c r="G112" s="223" t="s">
        <v>526</v>
      </c>
      <c r="H112" s="224">
        <v>525</v>
      </c>
      <c r="I112" s="225"/>
      <c r="J112" s="226">
        <f>ROUND(I112*H112,2)</f>
        <v>0</v>
      </c>
      <c r="K112" s="222" t="s">
        <v>144</v>
      </c>
      <c r="L112" s="46"/>
      <c r="M112" s="227" t="s">
        <v>19</v>
      </c>
      <c r="N112" s="228" t="s">
        <v>43</v>
      </c>
      <c r="O112" s="8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145</v>
      </c>
      <c r="AT112" s="231" t="s">
        <v>140</v>
      </c>
      <c r="AU112" s="231" t="s">
        <v>82</v>
      </c>
      <c r="AY112" s="19" t="s">
        <v>138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9" t="s">
        <v>80</v>
      </c>
      <c r="BK112" s="232">
        <f>ROUND(I112*H112,2)</f>
        <v>0</v>
      </c>
      <c r="BL112" s="19" t="s">
        <v>145</v>
      </c>
      <c r="BM112" s="231" t="s">
        <v>721</v>
      </c>
    </row>
    <row r="113" s="2" customFormat="1">
      <c r="A113" s="40"/>
      <c r="B113" s="41"/>
      <c r="C113" s="42"/>
      <c r="D113" s="233" t="s">
        <v>147</v>
      </c>
      <c r="E113" s="42"/>
      <c r="F113" s="234" t="s">
        <v>720</v>
      </c>
      <c r="G113" s="42"/>
      <c r="H113" s="42"/>
      <c r="I113" s="138"/>
      <c r="J113" s="42"/>
      <c r="K113" s="42"/>
      <c r="L113" s="46"/>
      <c r="M113" s="235"/>
      <c r="N113" s="23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147</v>
      </c>
      <c r="AU113" s="19" t="s">
        <v>82</v>
      </c>
    </row>
    <row r="114" s="14" customFormat="1">
      <c r="A114" s="14"/>
      <c r="B114" s="249"/>
      <c r="C114" s="250"/>
      <c r="D114" s="233" t="s">
        <v>149</v>
      </c>
      <c r="E114" s="251" t="s">
        <v>19</v>
      </c>
      <c r="F114" s="252" t="s">
        <v>709</v>
      </c>
      <c r="G114" s="250"/>
      <c r="H114" s="251" t="s">
        <v>19</v>
      </c>
      <c r="I114" s="253"/>
      <c r="J114" s="250"/>
      <c r="K114" s="250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149</v>
      </c>
      <c r="AU114" s="258" t="s">
        <v>82</v>
      </c>
      <c r="AV114" s="14" t="s">
        <v>80</v>
      </c>
      <c r="AW114" s="14" t="s">
        <v>33</v>
      </c>
      <c r="AX114" s="14" t="s">
        <v>72</v>
      </c>
      <c r="AY114" s="258" t="s">
        <v>138</v>
      </c>
    </row>
    <row r="115" s="13" customFormat="1">
      <c r="A115" s="13"/>
      <c r="B115" s="237"/>
      <c r="C115" s="238"/>
      <c r="D115" s="233" t="s">
        <v>149</v>
      </c>
      <c r="E115" s="239" t="s">
        <v>19</v>
      </c>
      <c r="F115" s="240" t="s">
        <v>722</v>
      </c>
      <c r="G115" s="238"/>
      <c r="H115" s="241">
        <v>525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149</v>
      </c>
      <c r="AU115" s="247" t="s">
        <v>82</v>
      </c>
      <c r="AV115" s="13" t="s">
        <v>82</v>
      </c>
      <c r="AW115" s="13" t="s">
        <v>33</v>
      </c>
      <c r="AX115" s="13" t="s">
        <v>80</v>
      </c>
      <c r="AY115" s="247" t="s">
        <v>138</v>
      </c>
    </row>
    <row r="116" s="2" customFormat="1" ht="24" customHeight="1">
      <c r="A116" s="40"/>
      <c r="B116" s="41"/>
      <c r="C116" s="220" t="s">
        <v>194</v>
      </c>
      <c r="D116" s="220" t="s">
        <v>140</v>
      </c>
      <c r="E116" s="221" t="s">
        <v>723</v>
      </c>
      <c r="F116" s="222" t="s">
        <v>724</v>
      </c>
      <c r="G116" s="223" t="s">
        <v>526</v>
      </c>
      <c r="H116" s="224">
        <v>6</v>
      </c>
      <c r="I116" s="225"/>
      <c r="J116" s="226">
        <f>ROUND(I116*H116,2)</f>
        <v>0</v>
      </c>
      <c r="K116" s="222" t="s">
        <v>144</v>
      </c>
      <c r="L116" s="46"/>
      <c r="M116" s="227" t="s">
        <v>19</v>
      </c>
      <c r="N116" s="228" t="s">
        <v>43</v>
      </c>
      <c r="O116" s="8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145</v>
      </c>
      <c r="AT116" s="231" t="s">
        <v>140</v>
      </c>
      <c r="AU116" s="231" t="s">
        <v>82</v>
      </c>
      <c r="AY116" s="19" t="s">
        <v>138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9" t="s">
        <v>80</v>
      </c>
      <c r="BK116" s="232">
        <f>ROUND(I116*H116,2)</f>
        <v>0</v>
      </c>
      <c r="BL116" s="19" t="s">
        <v>145</v>
      </c>
      <c r="BM116" s="231" t="s">
        <v>725</v>
      </c>
    </row>
    <row r="117" s="2" customFormat="1">
      <c r="A117" s="40"/>
      <c r="B117" s="41"/>
      <c r="C117" s="42"/>
      <c r="D117" s="233" t="s">
        <v>147</v>
      </c>
      <c r="E117" s="42"/>
      <c r="F117" s="234" t="s">
        <v>724</v>
      </c>
      <c r="G117" s="42"/>
      <c r="H117" s="42"/>
      <c r="I117" s="138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82</v>
      </c>
    </row>
    <row r="118" s="13" customFormat="1">
      <c r="A118" s="13"/>
      <c r="B118" s="237"/>
      <c r="C118" s="238"/>
      <c r="D118" s="233" t="s">
        <v>149</v>
      </c>
      <c r="E118" s="239" t="s">
        <v>19</v>
      </c>
      <c r="F118" s="240" t="s">
        <v>726</v>
      </c>
      <c r="G118" s="238"/>
      <c r="H118" s="241">
        <v>6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149</v>
      </c>
      <c r="AU118" s="247" t="s">
        <v>82</v>
      </c>
      <c r="AV118" s="13" t="s">
        <v>82</v>
      </c>
      <c r="AW118" s="13" t="s">
        <v>33</v>
      </c>
      <c r="AX118" s="13" t="s">
        <v>80</v>
      </c>
      <c r="AY118" s="247" t="s">
        <v>138</v>
      </c>
    </row>
    <row r="119" s="2" customFormat="1" ht="24" customHeight="1">
      <c r="A119" s="40"/>
      <c r="B119" s="41"/>
      <c r="C119" s="220" t="s">
        <v>203</v>
      </c>
      <c r="D119" s="220" t="s">
        <v>140</v>
      </c>
      <c r="E119" s="221" t="s">
        <v>727</v>
      </c>
      <c r="F119" s="222" t="s">
        <v>728</v>
      </c>
      <c r="G119" s="223" t="s">
        <v>526</v>
      </c>
      <c r="H119" s="224">
        <v>630</v>
      </c>
      <c r="I119" s="225"/>
      <c r="J119" s="226">
        <f>ROUND(I119*H119,2)</f>
        <v>0</v>
      </c>
      <c r="K119" s="222" t="s">
        <v>144</v>
      </c>
      <c r="L119" s="46"/>
      <c r="M119" s="227" t="s">
        <v>19</v>
      </c>
      <c r="N119" s="228" t="s">
        <v>43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145</v>
      </c>
      <c r="AT119" s="231" t="s">
        <v>140</v>
      </c>
      <c r="AU119" s="231" t="s">
        <v>82</v>
      </c>
      <c r="AY119" s="19" t="s">
        <v>138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80</v>
      </c>
      <c r="BK119" s="232">
        <f>ROUND(I119*H119,2)</f>
        <v>0</v>
      </c>
      <c r="BL119" s="19" t="s">
        <v>145</v>
      </c>
      <c r="BM119" s="231" t="s">
        <v>729</v>
      </c>
    </row>
    <row r="120" s="2" customFormat="1">
      <c r="A120" s="40"/>
      <c r="B120" s="41"/>
      <c r="C120" s="42"/>
      <c r="D120" s="233" t="s">
        <v>147</v>
      </c>
      <c r="E120" s="42"/>
      <c r="F120" s="234" t="s">
        <v>728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82</v>
      </c>
    </row>
    <row r="121" s="14" customFormat="1">
      <c r="A121" s="14"/>
      <c r="B121" s="249"/>
      <c r="C121" s="250"/>
      <c r="D121" s="233" t="s">
        <v>149</v>
      </c>
      <c r="E121" s="251" t="s">
        <v>19</v>
      </c>
      <c r="F121" s="252" t="s">
        <v>709</v>
      </c>
      <c r="G121" s="250"/>
      <c r="H121" s="251" t="s">
        <v>19</v>
      </c>
      <c r="I121" s="253"/>
      <c r="J121" s="250"/>
      <c r="K121" s="250"/>
      <c r="L121" s="254"/>
      <c r="M121" s="255"/>
      <c r="N121" s="256"/>
      <c r="O121" s="256"/>
      <c r="P121" s="256"/>
      <c r="Q121" s="256"/>
      <c r="R121" s="256"/>
      <c r="S121" s="256"/>
      <c r="T121" s="25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8" t="s">
        <v>149</v>
      </c>
      <c r="AU121" s="258" t="s">
        <v>82</v>
      </c>
      <c r="AV121" s="14" t="s">
        <v>80</v>
      </c>
      <c r="AW121" s="14" t="s">
        <v>33</v>
      </c>
      <c r="AX121" s="14" t="s">
        <v>72</v>
      </c>
      <c r="AY121" s="258" t="s">
        <v>138</v>
      </c>
    </row>
    <row r="122" s="13" customFormat="1">
      <c r="A122" s="13"/>
      <c r="B122" s="237"/>
      <c r="C122" s="238"/>
      <c r="D122" s="233" t="s">
        <v>149</v>
      </c>
      <c r="E122" s="239" t="s">
        <v>19</v>
      </c>
      <c r="F122" s="240" t="s">
        <v>730</v>
      </c>
      <c r="G122" s="238"/>
      <c r="H122" s="241">
        <v>630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149</v>
      </c>
      <c r="AU122" s="247" t="s">
        <v>82</v>
      </c>
      <c r="AV122" s="13" t="s">
        <v>82</v>
      </c>
      <c r="AW122" s="13" t="s">
        <v>33</v>
      </c>
      <c r="AX122" s="13" t="s">
        <v>80</v>
      </c>
      <c r="AY122" s="247" t="s">
        <v>138</v>
      </c>
    </row>
    <row r="123" s="2" customFormat="1" ht="24" customHeight="1">
      <c r="A123" s="40"/>
      <c r="B123" s="41"/>
      <c r="C123" s="220" t="s">
        <v>213</v>
      </c>
      <c r="D123" s="220" t="s">
        <v>140</v>
      </c>
      <c r="E123" s="221" t="s">
        <v>731</v>
      </c>
      <c r="F123" s="222" t="s">
        <v>732</v>
      </c>
      <c r="G123" s="223" t="s">
        <v>526</v>
      </c>
      <c r="H123" s="224">
        <v>6</v>
      </c>
      <c r="I123" s="225"/>
      <c r="J123" s="226">
        <f>ROUND(I123*H123,2)</f>
        <v>0</v>
      </c>
      <c r="K123" s="222" t="s">
        <v>144</v>
      </c>
      <c r="L123" s="46"/>
      <c r="M123" s="227" t="s">
        <v>19</v>
      </c>
      <c r="N123" s="228" t="s">
        <v>43</v>
      </c>
      <c r="O123" s="8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145</v>
      </c>
      <c r="AT123" s="231" t="s">
        <v>140</v>
      </c>
      <c r="AU123" s="231" t="s">
        <v>82</v>
      </c>
      <c r="AY123" s="19" t="s">
        <v>138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80</v>
      </c>
      <c r="BK123" s="232">
        <f>ROUND(I123*H123,2)</f>
        <v>0</v>
      </c>
      <c r="BL123" s="19" t="s">
        <v>145</v>
      </c>
      <c r="BM123" s="231" t="s">
        <v>733</v>
      </c>
    </row>
    <row r="124" s="2" customFormat="1">
      <c r="A124" s="40"/>
      <c r="B124" s="41"/>
      <c r="C124" s="42"/>
      <c r="D124" s="233" t="s">
        <v>147</v>
      </c>
      <c r="E124" s="42"/>
      <c r="F124" s="234" t="s">
        <v>732</v>
      </c>
      <c r="G124" s="42"/>
      <c r="H124" s="42"/>
      <c r="I124" s="138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82</v>
      </c>
    </row>
    <row r="125" s="13" customFormat="1">
      <c r="A125" s="13"/>
      <c r="B125" s="237"/>
      <c r="C125" s="238"/>
      <c r="D125" s="233" t="s">
        <v>149</v>
      </c>
      <c r="E125" s="239" t="s">
        <v>19</v>
      </c>
      <c r="F125" s="240" t="s">
        <v>175</v>
      </c>
      <c r="G125" s="238"/>
      <c r="H125" s="241">
        <v>6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149</v>
      </c>
      <c r="AU125" s="247" t="s">
        <v>82</v>
      </c>
      <c r="AV125" s="13" t="s">
        <v>82</v>
      </c>
      <c r="AW125" s="13" t="s">
        <v>33</v>
      </c>
      <c r="AX125" s="13" t="s">
        <v>80</v>
      </c>
      <c r="AY125" s="247" t="s">
        <v>138</v>
      </c>
    </row>
    <row r="126" s="2" customFormat="1" ht="24" customHeight="1">
      <c r="A126" s="40"/>
      <c r="B126" s="41"/>
      <c r="C126" s="220" t="s">
        <v>219</v>
      </c>
      <c r="D126" s="220" t="s">
        <v>140</v>
      </c>
      <c r="E126" s="221" t="s">
        <v>734</v>
      </c>
      <c r="F126" s="222" t="s">
        <v>735</v>
      </c>
      <c r="G126" s="223" t="s">
        <v>526</v>
      </c>
      <c r="H126" s="224">
        <v>630</v>
      </c>
      <c r="I126" s="225"/>
      <c r="J126" s="226">
        <f>ROUND(I126*H126,2)</f>
        <v>0</v>
      </c>
      <c r="K126" s="222" t="s">
        <v>144</v>
      </c>
      <c r="L126" s="46"/>
      <c r="M126" s="227" t="s">
        <v>19</v>
      </c>
      <c r="N126" s="228" t="s">
        <v>43</v>
      </c>
      <c r="O126" s="8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145</v>
      </c>
      <c r="AT126" s="231" t="s">
        <v>140</v>
      </c>
      <c r="AU126" s="231" t="s">
        <v>82</v>
      </c>
      <c r="AY126" s="19" t="s">
        <v>138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9" t="s">
        <v>80</v>
      </c>
      <c r="BK126" s="232">
        <f>ROUND(I126*H126,2)</f>
        <v>0</v>
      </c>
      <c r="BL126" s="19" t="s">
        <v>145</v>
      </c>
      <c r="BM126" s="231" t="s">
        <v>736</v>
      </c>
    </row>
    <row r="127" s="2" customFormat="1">
      <c r="A127" s="40"/>
      <c r="B127" s="41"/>
      <c r="C127" s="42"/>
      <c r="D127" s="233" t="s">
        <v>147</v>
      </c>
      <c r="E127" s="42"/>
      <c r="F127" s="234" t="s">
        <v>735</v>
      </c>
      <c r="G127" s="42"/>
      <c r="H127" s="42"/>
      <c r="I127" s="138"/>
      <c r="J127" s="42"/>
      <c r="K127" s="42"/>
      <c r="L127" s="46"/>
      <c r="M127" s="235"/>
      <c r="N127" s="23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82</v>
      </c>
    </row>
    <row r="128" s="14" customFormat="1">
      <c r="A128" s="14"/>
      <c r="B128" s="249"/>
      <c r="C128" s="250"/>
      <c r="D128" s="233" t="s">
        <v>149</v>
      </c>
      <c r="E128" s="251" t="s">
        <v>19</v>
      </c>
      <c r="F128" s="252" t="s">
        <v>709</v>
      </c>
      <c r="G128" s="250"/>
      <c r="H128" s="251" t="s">
        <v>19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149</v>
      </c>
      <c r="AU128" s="258" t="s">
        <v>82</v>
      </c>
      <c r="AV128" s="14" t="s">
        <v>80</v>
      </c>
      <c r="AW128" s="14" t="s">
        <v>33</v>
      </c>
      <c r="AX128" s="14" t="s">
        <v>72</v>
      </c>
      <c r="AY128" s="258" t="s">
        <v>138</v>
      </c>
    </row>
    <row r="129" s="13" customFormat="1">
      <c r="A129" s="13"/>
      <c r="B129" s="237"/>
      <c r="C129" s="238"/>
      <c r="D129" s="233" t="s">
        <v>149</v>
      </c>
      <c r="E129" s="239" t="s">
        <v>19</v>
      </c>
      <c r="F129" s="240" t="s">
        <v>730</v>
      </c>
      <c r="G129" s="238"/>
      <c r="H129" s="241">
        <v>630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149</v>
      </c>
      <c r="AU129" s="247" t="s">
        <v>82</v>
      </c>
      <c r="AV129" s="13" t="s">
        <v>82</v>
      </c>
      <c r="AW129" s="13" t="s">
        <v>33</v>
      </c>
      <c r="AX129" s="13" t="s">
        <v>80</v>
      </c>
      <c r="AY129" s="247" t="s">
        <v>138</v>
      </c>
    </row>
    <row r="130" s="2" customFormat="1" ht="24" customHeight="1">
      <c r="A130" s="40"/>
      <c r="B130" s="41"/>
      <c r="C130" s="220" t="s">
        <v>225</v>
      </c>
      <c r="D130" s="220" t="s">
        <v>140</v>
      </c>
      <c r="E130" s="221" t="s">
        <v>737</v>
      </c>
      <c r="F130" s="222" t="s">
        <v>738</v>
      </c>
      <c r="G130" s="223" t="s">
        <v>526</v>
      </c>
      <c r="H130" s="224">
        <v>8</v>
      </c>
      <c r="I130" s="225"/>
      <c r="J130" s="226">
        <f>ROUND(I130*H130,2)</f>
        <v>0</v>
      </c>
      <c r="K130" s="222" t="s">
        <v>144</v>
      </c>
      <c r="L130" s="46"/>
      <c r="M130" s="227" t="s">
        <v>19</v>
      </c>
      <c r="N130" s="228" t="s">
        <v>43</v>
      </c>
      <c r="O130" s="8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145</v>
      </c>
      <c r="AT130" s="231" t="s">
        <v>140</v>
      </c>
      <c r="AU130" s="231" t="s">
        <v>82</v>
      </c>
      <c r="AY130" s="19" t="s">
        <v>138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9" t="s">
        <v>80</v>
      </c>
      <c r="BK130" s="232">
        <f>ROUND(I130*H130,2)</f>
        <v>0</v>
      </c>
      <c r="BL130" s="19" t="s">
        <v>145</v>
      </c>
      <c r="BM130" s="231" t="s">
        <v>739</v>
      </c>
    </row>
    <row r="131" s="2" customFormat="1">
      <c r="A131" s="40"/>
      <c r="B131" s="41"/>
      <c r="C131" s="42"/>
      <c r="D131" s="233" t="s">
        <v>147</v>
      </c>
      <c r="E131" s="42"/>
      <c r="F131" s="234" t="s">
        <v>738</v>
      </c>
      <c r="G131" s="42"/>
      <c r="H131" s="42"/>
      <c r="I131" s="138"/>
      <c r="J131" s="42"/>
      <c r="K131" s="42"/>
      <c r="L131" s="46"/>
      <c r="M131" s="235"/>
      <c r="N131" s="23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147</v>
      </c>
      <c r="AU131" s="19" t="s">
        <v>82</v>
      </c>
    </row>
    <row r="132" s="13" customFormat="1">
      <c r="A132" s="13"/>
      <c r="B132" s="237"/>
      <c r="C132" s="238"/>
      <c r="D132" s="233" t="s">
        <v>149</v>
      </c>
      <c r="E132" s="239" t="s">
        <v>19</v>
      </c>
      <c r="F132" s="240" t="s">
        <v>188</v>
      </c>
      <c r="G132" s="238"/>
      <c r="H132" s="241">
        <v>8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149</v>
      </c>
      <c r="AU132" s="247" t="s">
        <v>82</v>
      </c>
      <c r="AV132" s="13" t="s">
        <v>82</v>
      </c>
      <c r="AW132" s="13" t="s">
        <v>33</v>
      </c>
      <c r="AX132" s="13" t="s">
        <v>80</v>
      </c>
      <c r="AY132" s="247" t="s">
        <v>138</v>
      </c>
    </row>
    <row r="133" s="2" customFormat="1" ht="24" customHeight="1">
      <c r="A133" s="40"/>
      <c r="B133" s="41"/>
      <c r="C133" s="220" t="s">
        <v>232</v>
      </c>
      <c r="D133" s="220" t="s">
        <v>140</v>
      </c>
      <c r="E133" s="221" t="s">
        <v>740</v>
      </c>
      <c r="F133" s="222" t="s">
        <v>741</v>
      </c>
      <c r="G133" s="223" t="s">
        <v>526</v>
      </c>
      <c r="H133" s="224">
        <v>8</v>
      </c>
      <c r="I133" s="225"/>
      <c r="J133" s="226">
        <f>ROUND(I133*H133,2)</f>
        <v>0</v>
      </c>
      <c r="K133" s="222" t="s">
        <v>144</v>
      </c>
      <c r="L133" s="46"/>
      <c r="M133" s="227" t="s">
        <v>19</v>
      </c>
      <c r="N133" s="228" t="s">
        <v>43</v>
      </c>
      <c r="O133" s="8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1" t="s">
        <v>145</v>
      </c>
      <c r="AT133" s="231" t="s">
        <v>140</v>
      </c>
      <c r="AU133" s="231" t="s">
        <v>82</v>
      </c>
      <c r="AY133" s="19" t="s">
        <v>138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9" t="s">
        <v>80</v>
      </c>
      <c r="BK133" s="232">
        <f>ROUND(I133*H133,2)</f>
        <v>0</v>
      </c>
      <c r="BL133" s="19" t="s">
        <v>145</v>
      </c>
      <c r="BM133" s="231" t="s">
        <v>742</v>
      </c>
    </row>
    <row r="134" s="2" customFormat="1">
      <c r="A134" s="40"/>
      <c r="B134" s="41"/>
      <c r="C134" s="42"/>
      <c r="D134" s="233" t="s">
        <v>147</v>
      </c>
      <c r="E134" s="42"/>
      <c r="F134" s="234" t="s">
        <v>741</v>
      </c>
      <c r="G134" s="42"/>
      <c r="H134" s="42"/>
      <c r="I134" s="138"/>
      <c r="J134" s="42"/>
      <c r="K134" s="42"/>
      <c r="L134" s="46"/>
      <c r="M134" s="235"/>
      <c r="N134" s="23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147</v>
      </c>
      <c r="AU134" s="19" t="s">
        <v>82</v>
      </c>
    </row>
    <row r="135" s="13" customFormat="1">
      <c r="A135" s="13"/>
      <c r="B135" s="237"/>
      <c r="C135" s="238"/>
      <c r="D135" s="233" t="s">
        <v>149</v>
      </c>
      <c r="E135" s="239" t="s">
        <v>19</v>
      </c>
      <c r="F135" s="240" t="s">
        <v>188</v>
      </c>
      <c r="G135" s="238"/>
      <c r="H135" s="241">
        <v>8</v>
      </c>
      <c r="I135" s="242"/>
      <c r="J135" s="238"/>
      <c r="K135" s="238"/>
      <c r="L135" s="243"/>
      <c r="M135" s="273"/>
      <c r="N135" s="274"/>
      <c r="O135" s="274"/>
      <c r="P135" s="274"/>
      <c r="Q135" s="274"/>
      <c r="R135" s="274"/>
      <c r="S135" s="274"/>
      <c r="T135" s="27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149</v>
      </c>
      <c r="AU135" s="247" t="s">
        <v>82</v>
      </c>
      <c r="AV135" s="13" t="s">
        <v>82</v>
      </c>
      <c r="AW135" s="13" t="s">
        <v>33</v>
      </c>
      <c r="AX135" s="13" t="s">
        <v>80</v>
      </c>
      <c r="AY135" s="247" t="s">
        <v>138</v>
      </c>
    </row>
    <row r="136" s="2" customFormat="1" ht="6.96" customHeight="1">
      <c r="A136" s="40"/>
      <c r="B136" s="61"/>
      <c r="C136" s="62"/>
      <c r="D136" s="62"/>
      <c r="E136" s="62"/>
      <c r="F136" s="62"/>
      <c r="G136" s="62"/>
      <c r="H136" s="62"/>
      <c r="I136" s="168"/>
      <c r="J136" s="62"/>
      <c r="K136" s="62"/>
      <c r="L136" s="46"/>
      <c r="M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</sheetData>
  <sheetProtection sheet="1" autoFilter="0" formatColumns="0" formatRows="0" objects="1" scenarios="1" spinCount="100000" saltValue="4Z8KxcNEGcBUQMSEc+23KaiOgpLnt+OfWPXeFHVnfsAjQ08jl90YV/aNXGgBd7s9hl3xO/8FFIoNm6yPFtppww==" hashValue="+DvoAlIlOztFpviCk32XNXl2QDDrrPoiRL5MUBJl6aOCwKXeO00+1opDjKRx9yodfS3elenJFDbi9C6fRMIJqQ==" algorithmName="SHA-512" password="CC35"/>
  <autoFilter ref="C80:K13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743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32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5.5" customHeight="1">
      <c r="A27" s="144"/>
      <c r="B27" s="145"/>
      <c r="C27" s="144"/>
      <c r="D27" s="144"/>
      <c r="E27" s="146" t="s">
        <v>108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ROUND(J84,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ROUND((SUM(BE84:BE233)),  2)</f>
        <v>0</v>
      </c>
      <c r="G33" s="40"/>
      <c r="H33" s="40"/>
      <c r="I33" s="157">
        <v>0.20999999999999999</v>
      </c>
      <c r="J33" s="156">
        <f>ROUND(((SUM(BE84:BE233))*I33),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ROUND((SUM(BF84:BF233)),  2)</f>
        <v>0</v>
      </c>
      <c r="G34" s="40"/>
      <c r="H34" s="40"/>
      <c r="I34" s="157">
        <v>0.14999999999999999</v>
      </c>
      <c r="J34" s="156">
        <f>ROUND(((SUM(BF84:BF233))*I34),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ROUND((SUM(BG84:BG233)),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ROUND((SUM(BH84:BH233)),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ROUND((SUM(BI84:BI233)),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193 - Stálé dopravní značení 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Atelier PROMIKA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J84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113</v>
      </c>
      <c r="E60" s="181"/>
      <c r="F60" s="181"/>
      <c r="G60" s="181"/>
      <c r="H60" s="181"/>
      <c r="I60" s="182"/>
      <c r="J60" s="183">
        <f>J85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744</v>
      </c>
      <c r="E61" s="188"/>
      <c r="F61" s="188"/>
      <c r="G61" s="188"/>
      <c r="H61" s="188"/>
      <c r="I61" s="189"/>
      <c r="J61" s="190">
        <f>J86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745</v>
      </c>
      <c r="E62" s="188"/>
      <c r="F62" s="188"/>
      <c r="G62" s="188"/>
      <c r="H62" s="188"/>
      <c r="I62" s="189"/>
      <c r="J62" s="190">
        <f>J90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121</v>
      </c>
      <c r="E63" s="188"/>
      <c r="F63" s="188"/>
      <c r="G63" s="188"/>
      <c r="H63" s="188"/>
      <c r="I63" s="189"/>
      <c r="J63" s="190">
        <f>J224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122</v>
      </c>
      <c r="E64" s="188"/>
      <c r="F64" s="188"/>
      <c r="G64" s="188"/>
      <c r="H64" s="188"/>
      <c r="I64" s="189"/>
      <c r="J64" s="190">
        <f>J229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8"/>
      <c r="J65" s="42"/>
      <c r="K65" s="4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68"/>
      <c r="J66" s="62"/>
      <c r="K66" s="6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1"/>
      <c r="J70" s="64"/>
      <c r="K70" s="64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123</v>
      </c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II/112 Struhařov, rekonstrukce silnice – provozní staničení km 6,70 – 9,48</v>
      </c>
      <c r="F74" s="34"/>
      <c r="G74" s="34"/>
      <c r="H74" s="34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106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 xml:space="preserve">SO 193 - Stálé dopravní značení </v>
      </c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Struhařov</v>
      </c>
      <c r="G78" s="42"/>
      <c r="H78" s="42"/>
      <c r="I78" s="142" t="s">
        <v>23</v>
      </c>
      <c r="J78" s="74" t="str">
        <f>IF(J12="","",J12)</f>
        <v>19. 3. 2018</v>
      </c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7.9" customHeight="1">
      <c r="A80" s="40"/>
      <c r="B80" s="41"/>
      <c r="C80" s="34" t="s">
        <v>25</v>
      </c>
      <c r="D80" s="42"/>
      <c r="E80" s="42"/>
      <c r="F80" s="29" t="str">
        <f>E15</f>
        <v>Krajská správa a údržba silnic Středočeského kraje</v>
      </c>
      <c r="G80" s="42"/>
      <c r="H80" s="42"/>
      <c r="I80" s="142" t="s">
        <v>31</v>
      </c>
      <c r="J80" s="38" t="str">
        <f>E21</f>
        <v>Atelier PROMIKA s.r.o.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142" t="s">
        <v>34</v>
      </c>
      <c r="J81" s="38" t="str">
        <f>E24</f>
        <v xml:space="preserve"> 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2"/>
      <c r="B83" s="193"/>
      <c r="C83" s="194" t="s">
        <v>124</v>
      </c>
      <c r="D83" s="195" t="s">
        <v>57</v>
      </c>
      <c r="E83" s="195" t="s">
        <v>53</v>
      </c>
      <c r="F83" s="195" t="s">
        <v>54</v>
      </c>
      <c r="G83" s="195" t="s">
        <v>125</v>
      </c>
      <c r="H83" s="195" t="s">
        <v>126</v>
      </c>
      <c r="I83" s="196" t="s">
        <v>127</v>
      </c>
      <c r="J83" s="195" t="s">
        <v>111</v>
      </c>
      <c r="K83" s="197" t="s">
        <v>128</v>
      </c>
      <c r="L83" s="198"/>
      <c r="M83" s="94" t="s">
        <v>19</v>
      </c>
      <c r="N83" s="95" t="s">
        <v>42</v>
      </c>
      <c r="O83" s="95" t="s">
        <v>129</v>
      </c>
      <c r="P83" s="95" t="s">
        <v>130</v>
      </c>
      <c r="Q83" s="95" t="s">
        <v>131</v>
      </c>
      <c r="R83" s="95" t="s">
        <v>132</v>
      </c>
      <c r="S83" s="95" t="s">
        <v>133</v>
      </c>
      <c r="T83" s="96" t="s">
        <v>134</v>
      </c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</row>
    <row r="84" s="2" customFormat="1" ht="22.8" customHeight="1">
      <c r="A84" s="40"/>
      <c r="B84" s="41"/>
      <c r="C84" s="101" t="s">
        <v>135</v>
      </c>
      <c r="D84" s="42"/>
      <c r="E84" s="42"/>
      <c r="F84" s="42"/>
      <c r="G84" s="42"/>
      <c r="H84" s="42"/>
      <c r="I84" s="138"/>
      <c r="J84" s="199">
        <f>BK84</f>
        <v>0</v>
      </c>
      <c r="K84" s="42"/>
      <c r="L84" s="46"/>
      <c r="M84" s="97"/>
      <c r="N84" s="200"/>
      <c r="O84" s="98"/>
      <c r="P84" s="201">
        <f>P85</f>
        <v>0</v>
      </c>
      <c r="Q84" s="98"/>
      <c r="R84" s="201">
        <f>R85</f>
        <v>22.733591000000001</v>
      </c>
      <c r="S84" s="98"/>
      <c r="T84" s="202">
        <f>T85</f>
        <v>44.662000000000006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112</v>
      </c>
      <c r="BK84" s="203">
        <f>BK85</f>
        <v>0</v>
      </c>
    </row>
    <row r="85" s="12" customFormat="1" ht="25.92" customHeight="1">
      <c r="A85" s="12"/>
      <c r="B85" s="204"/>
      <c r="C85" s="205"/>
      <c r="D85" s="206" t="s">
        <v>71</v>
      </c>
      <c r="E85" s="207" t="s">
        <v>136</v>
      </c>
      <c r="F85" s="207" t="s">
        <v>137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P86+P90+P224+P229</f>
        <v>0</v>
      </c>
      <c r="Q85" s="212"/>
      <c r="R85" s="213">
        <f>R86+R90+R224+R229</f>
        <v>22.733591000000001</v>
      </c>
      <c r="S85" s="212"/>
      <c r="T85" s="214">
        <f>T86+T90+T224+T229</f>
        <v>44.662000000000006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5" t="s">
        <v>80</v>
      </c>
      <c r="AT85" s="216" t="s">
        <v>71</v>
      </c>
      <c r="AU85" s="216" t="s">
        <v>72</v>
      </c>
      <c r="AY85" s="215" t="s">
        <v>138</v>
      </c>
      <c r="BK85" s="217">
        <f>BK86+BK90+BK224+BK229</f>
        <v>0</v>
      </c>
    </row>
    <row r="86" s="12" customFormat="1" ht="22.8" customHeight="1">
      <c r="A86" s="12"/>
      <c r="B86" s="204"/>
      <c r="C86" s="205"/>
      <c r="D86" s="206" t="s">
        <v>71</v>
      </c>
      <c r="E86" s="218" t="s">
        <v>175</v>
      </c>
      <c r="F86" s="218" t="s">
        <v>746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SUM(P87:P89)</f>
        <v>0</v>
      </c>
      <c r="Q86" s="212"/>
      <c r="R86" s="213">
        <f>SUM(R87:R89)</f>
        <v>7.0145910000000002</v>
      </c>
      <c r="S86" s="212"/>
      <c r="T86" s="214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5" t="s">
        <v>80</v>
      </c>
      <c r="AT86" s="216" t="s">
        <v>71</v>
      </c>
      <c r="AU86" s="216" t="s">
        <v>80</v>
      </c>
      <c r="AY86" s="215" t="s">
        <v>138</v>
      </c>
      <c r="BK86" s="217">
        <f>SUM(BK87:BK89)</f>
        <v>0</v>
      </c>
    </row>
    <row r="87" s="2" customFormat="1" ht="36" customHeight="1">
      <c r="A87" s="40"/>
      <c r="B87" s="41"/>
      <c r="C87" s="220" t="s">
        <v>80</v>
      </c>
      <c r="D87" s="220" t="s">
        <v>140</v>
      </c>
      <c r="E87" s="221" t="s">
        <v>747</v>
      </c>
      <c r="F87" s="222" t="s">
        <v>748</v>
      </c>
      <c r="G87" s="223" t="s">
        <v>143</v>
      </c>
      <c r="H87" s="224">
        <v>613.70000000000005</v>
      </c>
      <c r="I87" s="225"/>
      <c r="J87" s="226">
        <f>ROUND(I87*H87,2)</f>
        <v>0</v>
      </c>
      <c r="K87" s="222" t="s">
        <v>19</v>
      </c>
      <c r="L87" s="46"/>
      <c r="M87" s="227" t="s">
        <v>19</v>
      </c>
      <c r="N87" s="228" t="s">
        <v>43</v>
      </c>
      <c r="O87" s="86"/>
      <c r="P87" s="229">
        <f>O87*H87</f>
        <v>0</v>
      </c>
      <c r="Q87" s="229">
        <v>0.011429999999999999</v>
      </c>
      <c r="R87" s="229">
        <f>Q87*H87</f>
        <v>7.0145910000000002</v>
      </c>
      <c r="S87" s="229">
        <v>0</v>
      </c>
      <c r="T87" s="230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1" t="s">
        <v>145</v>
      </c>
      <c r="AT87" s="231" t="s">
        <v>140</v>
      </c>
      <c r="AU87" s="231" t="s">
        <v>82</v>
      </c>
      <c r="AY87" s="19" t="s">
        <v>138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19" t="s">
        <v>80</v>
      </c>
      <c r="BK87" s="232">
        <f>ROUND(I87*H87,2)</f>
        <v>0</v>
      </c>
      <c r="BL87" s="19" t="s">
        <v>145</v>
      </c>
      <c r="BM87" s="231" t="s">
        <v>749</v>
      </c>
    </row>
    <row r="88" s="2" customFormat="1">
      <c r="A88" s="40"/>
      <c r="B88" s="41"/>
      <c r="C88" s="42"/>
      <c r="D88" s="233" t="s">
        <v>147</v>
      </c>
      <c r="E88" s="42"/>
      <c r="F88" s="234" t="s">
        <v>748</v>
      </c>
      <c r="G88" s="42"/>
      <c r="H88" s="42"/>
      <c r="I88" s="138"/>
      <c r="J88" s="42"/>
      <c r="K88" s="42"/>
      <c r="L88" s="46"/>
      <c r="M88" s="235"/>
      <c r="N88" s="236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147</v>
      </c>
      <c r="AU88" s="19" t="s">
        <v>82</v>
      </c>
    </row>
    <row r="89" s="13" customFormat="1">
      <c r="A89" s="13"/>
      <c r="B89" s="237"/>
      <c r="C89" s="238"/>
      <c r="D89" s="233" t="s">
        <v>149</v>
      </c>
      <c r="E89" s="239" t="s">
        <v>19</v>
      </c>
      <c r="F89" s="240" t="s">
        <v>750</v>
      </c>
      <c r="G89" s="238"/>
      <c r="H89" s="241">
        <v>613.70000000000005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7" t="s">
        <v>149</v>
      </c>
      <c r="AU89" s="247" t="s">
        <v>82</v>
      </c>
      <c r="AV89" s="13" t="s">
        <v>82</v>
      </c>
      <c r="AW89" s="13" t="s">
        <v>33</v>
      </c>
      <c r="AX89" s="13" t="s">
        <v>72</v>
      </c>
      <c r="AY89" s="247" t="s">
        <v>138</v>
      </c>
    </row>
    <row r="90" s="12" customFormat="1" ht="22.8" customHeight="1">
      <c r="A90" s="12"/>
      <c r="B90" s="204"/>
      <c r="C90" s="205"/>
      <c r="D90" s="206" t="s">
        <v>71</v>
      </c>
      <c r="E90" s="218" t="s">
        <v>194</v>
      </c>
      <c r="F90" s="218" t="s">
        <v>751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SUM(P91:P223)</f>
        <v>0</v>
      </c>
      <c r="Q90" s="212"/>
      <c r="R90" s="213">
        <f>SUM(R91:R223)</f>
        <v>15.719000000000001</v>
      </c>
      <c r="S90" s="212"/>
      <c r="T90" s="214">
        <f>SUM(T91:T223)</f>
        <v>44.662000000000006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5" t="s">
        <v>80</v>
      </c>
      <c r="AT90" s="216" t="s">
        <v>71</v>
      </c>
      <c r="AU90" s="216" t="s">
        <v>80</v>
      </c>
      <c r="AY90" s="215" t="s">
        <v>138</v>
      </c>
      <c r="BK90" s="217">
        <f>SUM(BK91:BK223)</f>
        <v>0</v>
      </c>
    </row>
    <row r="91" s="2" customFormat="1" ht="24" customHeight="1">
      <c r="A91" s="40"/>
      <c r="B91" s="41"/>
      <c r="C91" s="220" t="s">
        <v>82</v>
      </c>
      <c r="D91" s="220" t="s">
        <v>140</v>
      </c>
      <c r="E91" s="221" t="s">
        <v>752</v>
      </c>
      <c r="F91" s="222" t="s">
        <v>753</v>
      </c>
      <c r="G91" s="223" t="s">
        <v>496</v>
      </c>
      <c r="H91" s="224">
        <v>196</v>
      </c>
      <c r="I91" s="225"/>
      <c r="J91" s="226">
        <f>ROUND(I91*H91,2)</f>
        <v>0</v>
      </c>
      <c r="K91" s="222" t="s">
        <v>144</v>
      </c>
      <c r="L91" s="46"/>
      <c r="M91" s="227" t="s">
        <v>19</v>
      </c>
      <c r="N91" s="228" t="s">
        <v>43</v>
      </c>
      <c r="O91" s="86"/>
      <c r="P91" s="229">
        <f>O91*H91</f>
        <v>0</v>
      </c>
      <c r="Q91" s="229">
        <v>0.023099999999999999</v>
      </c>
      <c r="R91" s="229">
        <f>Q91*H91</f>
        <v>4.5275999999999996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145</v>
      </c>
      <c r="AT91" s="231" t="s">
        <v>140</v>
      </c>
      <c r="AU91" s="231" t="s">
        <v>82</v>
      </c>
      <c r="AY91" s="19" t="s">
        <v>138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9" t="s">
        <v>80</v>
      </c>
      <c r="BK91" s="232">
        <f>ROUND(I91*H91,2)</f>
        <v>0</v>
      </c>
      <c r="BL91" s="19" t="s">
        <v>145</v>
      </c>
      <c r="BM91" s="231" t="s">
        <v>754</v>
      </c>
    </row>
    <row r="92" s="2" customFormat="1">
      <c r="A92" s="40"/>
      <c r="B92" s="41"/>
      <c r="C92" s="42"/>
      <c r="D92" s="233" t="s">
        <v>147</v>
      </c>
      <c r="E92" s="42"/>
      <c r="F92" s="234" t="s">
        <v>755</v>
      </c>
      <c r="G92" s="42"/>
      <c r="H92" s="42"/>
      <c r="I92" s="138"/>
      <c r="J92" s="42"/>
      <c r="K92" s="42"/>
      <c r="L92" s="46"/>
      <c r="M92" s="235"/>
      <c r="N92" s="23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82</v>
      </c>
    </row>
    <row r="93" s="2" customFormat="1">
      <c r="A93" s="40"/>
      <c r="B93" s="41"/>
      <c r="C93" s="42"/>
      <c r="D93" s="233" t="s">
        <v>165</v>
      </c>
      <c r="E93" s="42"/>
      <c r="F93" s="248" t="s">
        <v>756</v>
      </c>
      <c r="G93" s="42"/>
      <c r="H93" s="42"/>
      <c r="I93" s="138"/>
      <c r="J93" s="42"/>
      <c r="K93" s="42"/>
      <c r="L93" s="46"/>
      <c r="M93" s="235"/>
      <c r="N93" s="23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165</v>
      </c>
      <c r="AU93" s="19" t="s">
        <v>82</v>
      </c>
    </row>
    <row r="94" s="13" customFormat="1">
      <c r="A94" s="13"/>
      <c r="B94" s="237"/>
      <c r="C94" s="238"/>
      <c r="D94" s="233" t="s">
        <v>149</v>
      </c>
      <c r="E94" s="239" t="s">
        <v>19</v>
      </c>
      <c r="F94" s="240" t="s">
        <v>757</v>
      </c>
      <c r="G94" s="238"/>
      <c r="H94" s="241">
        <v>196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149</v>
      </c>
      <c r="AU94" s="247" t="s">
        <v>82</v>
      </c>
      <c r="AV94" s="13" t="s">
        <v>82</v>
      </c>
      <c r="AW94" s="13" t="s">
        <v>33</v>
      </c>
      <c r="AX94" s="13" t="s">
        <v>72</v>
      </c>
      <c r="AY94" s="247" t="s">
        <v>138</v>
      </c>
    </row>
    <row r="95" s="2" customFormat="1" ht="24" customHeight="1">
      <c r="A95" s="40"/>
      <c r="B95" s="41"/>
      <c r="C95" s="220" t="s">
        <v>155</v>
      </c>
      <c r="D95" s="220" t="s">
        <v>140</v>
      </c>
      <c r="E95" s="221" t="s">
        <v>758</v>
      </c>
      <c r="F95" s="222" t="s">
        <v>759</v>
      </c>
      <c r="G95" s="223" t="s">
        <v>496</v>
      </c>
      <c r="H95" s="224">
        <v>15</v>
      </c>
      <c r="I95" s="225"/>
      <c r="J95" s="226">
        <f>ROUND(I95*H95,2)</f>
        <v>0</v>
      </c>
      <c r="K95" s="222" t="s">
        <v>144</v>
      </c>
      <c r="L95" s="46"/>
      <c r="M95" s="227" t="s">
        <v>19</v>
      </c>
      <c r="N95" s="228" t="s">
        <v>43</v>
      </c>
      <c r="O95" s="86"/>
      <c r="P95" s="229">
        <f>O95*H95</f>
        <v>0</v>
      </c>
      <c r="Q95" s="229">
        <v>0.027799999999999998</v>
      </c>
      <c r="R95" s="229">
        <f>Q95*H95</f>
        <v>0.41699999999999998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145</v>
      </c>
      <c r="AT95" s="231" t="s">
        <v>140</v>
      </c>
      <c r="AU95" s="231" t="s">
        <v>82</v>
      </c>
      <c r="AY95" s="19" t="s">
        <v>138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9" t="s">
        <v>80</v>
      </c>
      <c r="BK95" s="232">
        <f>ROUND(I95*H95,2)</f>
        <v>0</v>
      </c>
      <c r="BL95" s="19" t="s">
        <v>145</v>
      </c>
      <c r="BM95" s="231" t="s">
        <v>760</v>
      </c>
    </row>
    <row r="96" s="2" customFormat="1">
      <c r="A96" s="40"/>
      <c r="B96" s="41"/>
      <c r="C96" s="42"/>
      <c r="D96" s="233" t="s">
        <v>147</v>
      </c>
      <c r="E96" s="42"/>
      <c r="F96" s="234" t="s">
        <v>761</v>
      </c>
      <c r="G96" s="42"/>
      <c r="H96" s="42"/>
      <c r="I96" s="138"/>
      <c r="J96" s="42"/>
      <c r="K96" s="42"/>
      <c r="L96" s="46"/>
      <c r="M96" s="235"/>
      <c r="N96" s="23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82</v>
      </c>
    </row>
    <row r="97" s="2" customFormat="1">
      <c r="A97" s="40"/>
      <c r="B97" s="41"/>
      <c r="C97" s="42"/>
      <c r="D97" s="233" t="s">
        <v>165</v>
      </c>
      <c r="E97" s="42"/>
      <c r="F97" s="248" t="s">
        <v>762</v>
      </c>
      <c r="G97" s="42"/>
      <c r="H97" s="42"/>
      <c r="I97" s="138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165</v>
      </c>
      <c r="AU97" s="19" t="s">
        <v>82</v>
      </c>
    </row>
    <row r="98" s="13" customFormat="1">
      <c r="A98" s="13"/>
      <c r="B98" s="237"/>
      <c r="C98" s="238"/>
      <c r="D98" s="233" t="s">
        <v>149</v>
      </c>
      <c r="E98" s="239" t="s">
        <v>19</v>
      </c>
      <c r="F98" s="240" t="s">
        <v>763</v>
      </c>
      <c r="G98" s="238"/>
      <c r="H98" s="241">
        <v>15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149</v>
      </c>
      <c r="AU98" s="247" t="s">
        <v>82</v>
      </c>
      <c r="AV98" s="13" t="s">
        <v>82</v>
      </c>
      <c r="AW98" s="13" t="s">
        <v>33</v>
      </c>
      <c r="AX98" s="13" t="s">
        <v>72</v>
      </c>
      <c r="AY98" s="247" t="s">
        <v>138</v>
      </c>
    </row>
    <row r="99" s="2" customFormat="1" ht="24" customHeight="1">
      <c r="A99" s="40"/>
      <c r="B99" s="41"/>
      <c r="C99" s="220" t="s">
        <v>145</v>
      </c>
      <c r="D99" s="220" t="s">
        <v>140</v>
      </c>
      <c r="E99" s="221" t="s">
        <v>764</v>
      </c>
      <c r="F99" s="222" t="s">
        <v>765</v>
      </c>
      <c r="G99" s="223" t="s">
        <v>526</v>
      </c>
      <c r="H99" s="224">
        <v>178</v>
      </c>
      <c r="I99" s="225"/>
      <c r="J99" s="226">
        <f>ROUND(I99*H99,2)</f>
        <v>0</v>
      </c>
      <c r="K99" s="222" t="s">
        <v>144</v>
      </c>
      <c r="L99" s="46"/>
      <c r="M99" s="227" t="s">
        <v>19</v>
      </c>
      <c r="N99" s="228" t="s">
        <v>43</v>
      </c>
      <c r="O99" s="8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145</v>
      </c>
      <c r="AT99" s="231" t="s">
        <v>140</v>
      </c>
      <c r="AU99" s="231" t="s">
        <v>82</v>
      </c>
      <c r="AY99" s="19" t="s">
        <v>138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9" t="s">
        <v>80</v>
      </c>
      <c r="BK99" s="232">
        <f>ROUND(I99*H99,2)</f>
        <v>0</v>
      </c>
      <c r="BL99" s="19" t="s">
        <v>145</v>
      </c>
      <c r="BM99" s="231" t="s">
        <v>766</v>
      </c>
    </row>
    <row r="100" s="2" customFormat="1">
      <c r="A100" s="40"/>
      <c r="B100" s="41"/>
      <c r="C100" s="42"/>
      <c r="D100" s="233" t="s">
        <v>147</v>
      </c>
      <c r="E100" s="42"/>
      <c r="F100" s="234" t="s">
        <v>767</v>
      </c>
      <c r="G100" s="42"/>
      <c r="H100" s="42"/>
      <c r="I100" s="138"/>
      <c r="J100" s="42"/>
      <c r="K100" s="42"/>
      <c r="L100" s="46"/>
      <c r="M100" s="235"/>
      <c r="N100" s="23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82</v>
      </c>
    </row>
    <row r="101" s="13" customFormat="1">
      <c r="A101" s="13"/>
      <c r="B101" s="237"/>
      <c r="C101" s="238"/>
      <c r="D101" s="233" t="s">
        <v>149</v>
      </c>
      <c r="E101" s="239" t="s">
        <v>19</v>
      </c>
      <c r="F101" s="240" t="s">
        <v>768</v>
      </c>
      <c r="G101" s="238"/>
      <c r="H101" s="241">
        <v>160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7" t="s">
        <v>149</v>
      </c>
      <c r="AU101" s="247" t="s">
        <v>82</v>
      </c>
      <c r="AV101" s="13" t="s">
        <v>82</v>
      </c>
      <c r="AW101" s="13" t="s">
        <v>33</v>
      </c>
      <c r="AX101" s="13" t="s">
        <v>72</v>
      </c>
      <c r="AY101" s="247" t="s">
        <v>138</v>
      </c>
    </row>
    <row r="102" s="13" customFormat="1">
      <c r="A102" s="13"/>
      <c r="B102" s="237"/>
      <c r="C102" s="238"/>
      <c r="D102" s="233" t="s">
        <v>149</v>
      </c>
      <c r="E102" s="239" t="s">
        <v>19</v>
      </c>
      <c r="F102" s="240" t="s">
        <v>769</v>
      </c>
      <c r="G102" s="238"/>
      <c r="H102" s="241">
        <v>18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149</v>
      </c>
      <c r="AU102" s="247" t="s">
        <v>82</v>
      </c>
      <c r="AV102" s="13" t="s">
        <v>82</v>
      </c>
      <c r="AW102" s="13" t="s">
        <v>33</v>
      </c>
      <c r="AX102" s="13" t="s">
        <v>72</v>
      </c>
      <c r="AY102" s="247" t="s">
        <v>138</v>
      </c>
    </row>
    <row r="103" s="2" customFormat="1" ht="16.5" customHeight="1">
      <c r="A103" s="40"/>
      <c r="B103" s="41"/>
      <c r="C103" s="259" t="s">
        <v>168</v>
      </c>
      <c r="D103" s="259" t="s">
        <v>268</v>
      </c>
      <c r="E103" s="260" t="s">
        <v>770</v>
      </c>
      <c r="F103" s="261" t="s">
        <v>771</v>
      </c>
      <c r="G103" s="262" t="s">
        <v>526</v>
      </c>
      <c r="H103" s="263">
        <v>160</v>
      </c>
      <c r="I103" s="264"/>
      <c r="J103" s="265">
        <f>ROUND(I103*H103,2)</f>
        <v>0</v>
      </c>
      <c r="K103" s="261" t="s">
        <v>19</v>
      </c>
      <c r="L103" s="266"/>
      <c r="M103" s="267" t="s">
        <v>19</v>
      </c>
      <c r="N103" s="268" t="s">
        <v>43</v>
      </c>
      <c r="O103" s="86"/>
      <c r="P103" s="229">
        <f>O103*H103</f>
        <v>0</v>
      </c>
      <c r="Q103" s="229">
        <v>0.0020999999999999999</v>
      </c>
      <c r="R103" s="229">
        <f>Q103*H103</f>
        <v>0.33599999999999997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188</v>
      </c>
      <c r="AT103" s="231" t="s">
        <v>268</v>
      </c>
      <c r="AU103" s="231" t="s">
        <v>82</v>
      </c>
      <c r="AY103" s="19" t="s">
        <v>138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9" t="s">
        <v>80</v>
      </c>
      <c r="BK103" s="232">
        <f>ROUND(I103*H103,2)</f>
        <v>0</v>
      </c>
      <c r="BL103" s="19" t="s">
        <v>145</v>
      </c>
      <c r="BM103" s="231" t="s">
        <v>772</v>
      </c>
    </row>
    <row r="104" s="2" customFormat="1">
      <c r="A104" s="40"/>
      <c r="B104" s="41"/>
      <c r="C104" s="42"/>
      <c r="D104" s="233" t="s">
        <v>147</v>
      </c>
      <c r="E104" s="42"/>
      <c r="F104" s="234" t="s">
        <v>771</v>
      </c>
      <c r="G104" s="42"/>
      <c r="H104" s="42"/>
      <c r="I104" s="138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82</v>
      </c>
    </row>
    <row r="105" s="13" customFormat="1">
      <c r="A105" s="13"/>
      <c r="B105" s="237"/>
      <c r="C105" s="238"/>
      <c r="D105" s="233" t="s">
        <v>149</v>
      </c>
      <c r="E105" s="239" t="s">
        <v>19</v>
      </c>
      <c r="F105" s="240" t="s">
        <v>768</v>
      </c>
      <c r="G105" s="238"/>
      <c r="H105" s="241">
        <v>160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149</v>
      </c>
      <c r="AU105" s="247" t="s">
        <v>82</v>
      </c>
      <c r="AV105" s="13" t="s">
        <v>82</v>
      </c>
      <c r="AW105" s="13" t="s">
        <v>33</v>
      </c>
      <c r="AX105" s="13" t="s">
        <v>72</v>
      </c>
      <c r="AY105" s="247" t="s">
        <v>138</v>
      </c>
    </row>
    <row r="106" s="2" customFormat="1" ht="24" customHeight="1">
      <c r="A106" s="40"/>
      <c r="B106" s="41"/>
      <c r="C106" s="259" t="s">
        <v>175</v>
      </c>
      <c r="D106" s="259" t="s">
        <v>268</v>
      </c>
      <c r="E106" s="260" t="s">
        <v>773</v>
      </c>
      <c r="F106" s="261" t="s">
        <v>774</v>
      </c>
      <c r="G106" s="262" t="s">
        <v>526</v>
      </c>
      <c r="H106" s="263">
        <v>18</v>
      </c>
      <c r="I106" s="264"/>
      <c r="J106" s="265">
        <f>ROUND(I106*H106,2)</f>
        <v>0</v>
      </c>
      <c r="K106" s="261" t="s">
        <v>19</v>
      </c>
      <c r="L106" s="266"/>
      <c r="M106" s="267" t="s">
        <v>19</v>
      </c>
      <c r="N106" s="268" t="s">
        <v>43</v>
      </c>
      <c r="O106" s="86"/>
      <c r="P106" s="229">
        <f>O106*H106</f>
        <v>0</v>
      </c>
      <c r="Q106" s="229">
        <v>0.0020999999999999999</v>
      </c>
      <c r="R106" s="229">
        <f>Q106*H106</f>
        <v>0.0378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188</v>
      </c>
      <c r="AT106" s="231" t="s">
        <v>268</v>
      </c>
      <c r="AU106" s="231" t="s">
        <v>82</v>
      </c>
      <c r="AY106" s="19" t="s">
        <v>138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80</v>
      </c>
      <c r="BK106" s="232">
        <f>ROUND(I106*H106,2)</f>
        <v>0</v>
      </c>
      <c r="BL106" s="19" t="s">
        <v>145</v>
      </c>
      <c r="BM106" s="231" t="s">
        <v>775</v>
      </c>
    </row>
    <row r="107" s="2" customFormat="1">
      <c r="A107" s="40"/>
      <c r="B107" s="41"/>
      <c r="C107" s="42"/>
      <c r="D107" s="233" t="s">
        <v>147</v>
      </c>
      <c r="E107" s="42"/>
      <c r="F107" s="234" t="s">
        <v>774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82</v>
      </c>
    </row>
    <row r="108" s="13" customFormat="1">
      <c r="A108" s="13"/>
      <c r="B108" s="237"/>
      <c r="C108" s="238"/>
      <c r="D108" s="233" t="s">
        <v>149</v>
      </c>
      <c r="E108" s="239" t="s">
        <v>19</v>
      </c>
      <c r="F108" s="240" t="s">
        <v>769</v>
      </c>
      <c r="G108" s="238"/>
      <c r="H108" s="241">
        <v>18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149</v>
      </c>
      <c r="AU108" s="247" t="s">
        <v>82</v>
      </c>
      <c r="AV108" s="13" t="s">
        <v>82</v>
      </c>
      <c r="AW108" s="13" t="s">
        <v>33</v>
      </c>
      <c r="AX108" s="13" t="s">
        <v>72</v>
      </c>
      <c r="AY108" s="247" t="s">
        <v>138</v>
      </c>
    </row>
    <row r="109" s="2" customFormat="1" ht="16.5" customHeight="1">
      <c r="A109" s="40"/>
      <c r="B109" s="41"/>
      <c r="C109" s="220" t="s">
        <v>181</v>
      </c>
      <c r="D109" s="220" t="s">
        <v>140</v>
      </c>
      <c r="E109" s="221" t="s">
        <v>776</v>
      </c>
      <c r="F109" s="222" t="s">
        <v>777</v>
      </c>
      <c r="G109" s="223" t="s">
        <v>526</v>
      </c>
      <c r="H109" s="224">
        <v>14</v>
      </c>
      <c r="I109" s="225"/>
      <c r="J109" s="226">
        <f>ROUND(I109*H109,2)</f>
        <v>0</v>
      </c>
      <c r="K109" s="222" t="s">
        <v>144</v>
      </c>
      <c r="L109" s="46"/>
      <c r="M109" s="227" t="s">
        <v>19</v>
      </c>
      <c r="N109" s="228" t="s">
        <v>43</v>
      </c>
      <c r="O109" s="86"/>
      <c r="P109" s="229">
        <f>O109*H109</f>
        <v>0</v>
      </c>
      <c r="Q109" s="229">
        <v>0.00018000000000000001</v>
      </c>
      <c r="R109" s="229">
        <f>Q109*H109</f>
        <v>0.0025200000000000001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145</v>
      </c>
      <c r="AT109" s="231" t="s">
        <v>140</v>
      </c>
      <c r="AU109" s="231" t="s">
        <v>82</v>
      </c>
      <c r="AY109" s="19" t="s">
        <v>138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9" t="s">
        <v>80</v>
      </c>
      <c r="BK109" s="232">
        <f>ROUND(I109*H109,2)</f>
        <v>0</v>
      </c>
      <c r="BL109" s="19" t="s">
        <v>145</v>
      </c>
      <c r="BM109" s="231" t="s">
        <v>778</v>
      </c>
    </row>
    <row r="110" s="2" customFormat="1">
      <c r="A110" s="40"/>
      <c r="B110" s="41"/>
      <c r="C110" s="42"/>
      <c r="D110" s="233" t="s">
        <v>147</v>
      </c>
      <c r="E110" s="42"/>
      <c r="F110" s="234" t="s">
        <v>779</v>
      </c>
      <c r="G110" s="42"/>
      <c r="H110" s="42"/>
      <c r="I110" s="138"/>
      <c r="J110" s="42"/>
      <c r="K110" s="42"/>
      <c r="L110" s="46"/>
      <c r="M110" s="235"/>
      <c r="N110" s="23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82</v>
      </c>
    </row>
    <row r="111" s="13" customFormat="1">
      <c r="A111" s="13"/>
      <c r="B111" s="237"/>
      <c r="C111" s="238"/>
      <c r="D111" s="233" t="s">
        <v>149</v>
      </c>
      <c r="E111" s="239" t="s">
        <v>19</v>
      </c>
      <c r="F111" s="240" t="s">
        <v>780</v>
      </c>
      <c r="G111" s="238"/>
      <c r="H111" s="241">
        <v>14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149</v>
      </c>
      <c r="AU111" s="247" t="s">
        <v>82</v>
      </c>
      <c r="AV111" s="13" t="s">
        <v>82</v>
      </c>
      <c r="AW111" s="13" t="s">
        <v>33</v>
      </c>
      <c r="AX111" s="13" t="s">
        <v>72</v>
      </c>
      <c r="AY111" s="247" t="s">
        <v>138</v>
      </c>
    </row>
    <row r="112" s="2" customFormat="1" ht="16.5" customHeight="1">
      <c r="A112" s="40"/>
      <c r="B112" s="41"/>
      <c r="C112" s="259" t="s">
        <v>188</v>
      </c>
      <c r="D112" s="259" t="s">
        <v>268</v>
      </c>
      <c r="E112" s="260" t="s">
        <v>781</v>
      </c>
      <c r="F112" s="261" t="s">
        <v>782</v>
      </c>
      <c r="G112" s="262" t="s">
        <v>526</v>
      </c>
      <c r="H112" s="263">
        <v>14</v>
      </c>
      <c r="I112" s="264"/>
      <c r="J112" s="265">
        <f>ROUND(I112*H112,2)</f>
        <v>0</v>
      </c>
      <c r="K112" s="261" t="s">
        <v>144</v>
      </c>
      <c r="L112" s="266"/>
      <c r="M112" s="267" t="s">
        <v>19</v>
      </c>
      <c r="N112" s="268" t="s">
        <v>43</v>
      </c>
      <c r="O112" s="86"/>
      <c r="P112" s="229">
        <f>O112*H112</f>
        <v>0</v>
      </c>
      <c r="Q112" s="229">
        <v>0.00040000000000000002</v>
      </c>
      <c r="R112" s="229">
        <f>Q112*H112</f>
        <v>0.0055999999999999999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188</v>
      </c>
      <c r="AT112" s="231" t="s">
        <v>268</v>
      </c>
      <c r="AU112" s="231" t="s">
        <v>82</v>
      </c>
      <c r="AY112" s="19" t="s">
        <v>138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9" t="s">
        <v>80</v>
      </c>
      <c r="BK112" s="232">
        <f>ROUND(I112*H112,2)</f>
        <v>0</v>
      </c>
      <c r="BL112" s="19" t="s">
        <v>145</v>
      </c>
      <c r="BM112" s="231" t="s">
        <v>783</v>
      </c>
    </row>
    <row r="113" s="2" customFormat="1">
      <c r="A113" s="40"/>
      <c r="B113" s="41"/>
      <c r="C113" s="42"/>
      <c r="D113" s="233" t="s">
        <v>147</v>
      </c>
      <c r="E113" s="42"/>
      <c r="F113" s="234" t="s">
        <v>782</v>
      </c>
      <c r="G113" s="42"/>
      <c r="H113" s="42"/>
      <c r="I113" s="138"/>
      <c r="J113" s="42"/>
      <c r="K113" s="42"/>
      <c r="L113" s="46"/>
      <c r="M113" s="235"/>
      <c r="N113" s="23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147</v>
      </c>
      <c r="AU113" s="19" t="s">
        <v>82</v>
      </c>
    </row>
    <row r="114" s="2" customFormat="1" ht="24" customHeight="1">
      <c r="A114" s="40"/>
      <c r="B114" s="41"/>
      <c r="C114" s="220" t="s">
        <v>194</v>
      </c>
      <c r="D114" s="220" t="s">
        <v>140</v>
      </c>
      <c r="E114" s="221" t="s">
        <v>784</v>
      </c>
      <c r="F114" s="222" t="s">
        <v>785</v>
      </c>
      <c r="G114" s="223" t="s">
        <v>526</v>
      </c>
      <c r="H114" s="224">
        <v>160</v>
      </c>
      <c r="I114" s="225"/>
      <c r="J114" s="226">
        <f>ROUND(I114*H114,2)</f>
        <v>0</v>
      </c>
      <c r="K114" s="222" t="s">
        <v>144</v>
      </c>
      <c r="L114" s="46"/>
      <c r="M114" s="227" t="s">
        <v>19</v>
      </c>
      <c r="N114" s="228" t="s">
        <v>43</v>
      </c>
      <c r="O114" s="86"/>
      <c r="P114" s="229">
        <f>O114*H114</f>
        <v>0</v>
      </c>
      <c r="Q114" s="229">
        <v>2.0000000000000002E-05</v>
      </c>
      <c r="R114" s="229">
        <f>Q114*H114</f>
        <v>0.0032000000000000002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145</v>
      </c>
      <c r="AT114" s="231" t="s">
        <v>140</v>
      </c>
      <c r="AU114" s="231" t="s">
        <v>82</v>
      </c>
      <c r="AY114" s="19" t="s">
        <v>138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9" t="s">
        <v>80</v>
      </c>
      <c r="BK114" s="232">
        <f>ROUND(I114*H114,2)</f>
        <v>0</v>
      </c>
      <c r="BL114" s="19" t="s">
        <v>145</v>
      </c>
      <c r="BM114" s="231" t="s">
        <v>786</v>
      </c>
    </row>
    <row r="115" s="2" customFormat="1">
      <c r="A115" s="40"/>
      <c r="B115" s="41"/>
      <c r="C115" s="42"/>
      <c r="D115" s="233" t="s">
        <v>147</v>
      </c>
      <c r="E115" s="42"/>
      <c r="F115" s="234" t="s">
        <v>787</v>
      </c>
      <c r="G115" s="42"/>
      <c r="H115" s="42"/>
      <c r="I115" s="138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82</v>
      </c>
    </row>
    <row r="116" s="13" customFormat="1">
      <c r="A116" s="13"/>
      <c r="B116" s="237"/>
      <c r="C116" s="238"/>
      <c r="D116" s="233" t="s">
        <v>149</v>
      </c>
      <c r="E116" s="239" t="s">
        <v>19</v>
      </c>
      <c r="F116" s="240" t="s">
        <v>788</v>
      </c>
      <c r="G116" s="238"/>
      <c r="H116" s="241">
        <v>160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149</v>
      </c>
      <c r="AU116" s="247" t="s">
        <v>82</v>
      </c>
      <c r="AV116" s="13" t="s">
        <v>82</v>
      </c>
      <c r="AW116" s="13" t="s">
        <v>33</v>
      </c>
      <c r="AX116" s="13" t="s">
        <v>72</v>
      </c>
      <c r="AY116" s="247" t="s">
        <v>138</v>
      </c>
    </row>
    <row r="117" s="2" customFormat="1" ht="16.5" customHeight="1">
      <c r="A117" s="40"/>
      <c r="B117" s="41"/>
      <c r="C117" s="259" t="s">
        <v>203</v>
      </c>
      <c r="D117" s="259" t="s">
        <v>268</v>
      </c>
      <c r="E117" s="260" t="s">
        <v>789</v>
      </c>
      <c r="F117" s="261" t="s">
        <v>790</v>
      </c>
      <c r="G117" s="262" t="s">
        <v>526</v>
      </c>
      <c r="H117" s="263">
        <v>160</v>
      </c>
      <c r="I117" s="264"/>
      <c r="J117" s="265">
        <f>ROUND(I117*H117,2)</f>
        <v>0</v>
      </c>
      <c r="K117" s="261" t="s">
        <v>144</v>
      </c>
      <c r="L117" s="266"/>
      <c r="M117" s="267" t="s">
        <v>19</v>
      </c>
      <c r="N117" s="268" t="s">
        <v>43</v>
      </c>
      <c r="O117" s="86"/>
      <c r="P117" s="229">
        <f>O117*H117</f>
        <v>0</v>
      </c>
      <c r="Q117" s="229">
        <v>0.00025000000000000001</v>
      </c>
      <c r="R117" s="229">
        <f>Q117*H117</f>
        <v>0.040000000000000001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188</v>
      </c>
      <c r="AT117" s="231" t="s">
        <v>268</v>
      </c>
      <c r="AU117" s="231" t="s">
        <v>82</v>
      </c>
      <c r="AY117" s="19" t="s">
        <v>138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9" t="s">
        <v>80</v>
      </c>
      <c r="BK117" s="232">
        <f>ROUND(I117*H117,2)</f>
        <v>0</v>
      </c>
      <c r="BL117" s="19" t="s">
        <v>145</v>
      </c>
      <c r="BM117" s="231" t="s">
        <v>791</v>
      </c>
    </row>
    <row r="118" s="2" customFormat="1">
      <c r="A118" s="40"/>
      <c r="B118" s="41"/>
      <c r="C118" s="42"/>
      <c r="D118" s="233" t="s">
        <v>147</v>
      </c>
      <c r="E118" s="42"/>
      <c r="F118" s="234" t="s">
        <v>790</v>
      </c>
      <c r="G118" s="42"/>
      <c r="H118" s="42"/>
      <c r="I118" s="138"/>
      <c r="J118" s="42"/>
      <c r="K118" s="42"/>
      <c r="L118" s="46"/>
      <c r="M118" s="235"/>
      <c r="N118" s="23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82</v>
      </c>
    </row>
    <row r="119" s="13" customFormat="1">
      <c r="A119" s="13"/>
      <c r="B119" s="237"/>
      <c r="C119" s="238"/>
      <c r="D119" s="233" t="s">
        <v>149</v>
      </c>
      <c r="E119" s="239" t="s">
        <v>19</v>
      </c>
      <c r="F119" s="240" t="s">
        <v>788</v>
      </c>
      <c r="G119" s="238"/>
      <c r="H119" s="241">
        <v>160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149</v>
      </c>
      <c r="AU119" s="247" t="s">
        <v>82</v>
      </c>
      <c r="AV119" s="13" t="s">
        <v>82</v>
      </c>
      <c r="AW119" s="13" t="s">
        <v>33</v>
      </c>
      <c r="AX119" s="13" t="s">
        <v>72</v>
      </c>
      <c r="AY119" s="247" t="s">
        <v>138</v>
      </c>
    </row>
    <row r="120" s="2" customFormat="1" ht="16.5" customHeight="1">
      <c r="A120" s="40"/>
      <c r="B120" s="41"/>
      <c r="C120" s="220" t="s">
        <v>213</v>
      </c>
      <c r="D120" s="220" t="s">
        <v>140</v>
      </c>
      <c r="E120" s="221" t="s">
        <v>792</v>
      </c>
      <c r="F120" s="222" t="s">
        <v>793</v>
      </c>
      <c r="G120" s="223" t="s">
        <v>526</v>
      </c>
      <c r="H120" s="224">
        <v>160</v>
      </c>
      <c r="I120" s="225"/>
      <c r="J120" s="226">
        <f>ROUND(I120*H120,2)</f>
        <v>0</v>
      </c>
      <c r="K120" s="222" t="s">
        <v>19</v>
      </c>
      <c r="L120" s="46"/>
      <c r="M120" s="227" t="s">
        <v>19</v>
      </c>
      <c r="N120" s="228" t="s">
        <v>43</v>
      </c>
      <c r="O120" s="86"/>
      <c r="P120" s="229">
        <f>O120*H120</f>
        <v>0</v>
      </c>
      <c r="Q120" s="229">
        <v>0</v>
      </c>
      <c r="R120" s="229">
        <f>Q120*H120</f>
        <v>0</v>
      </c>
      <c r="S120" s="229">
        <v>0.01</v>
      </c>
      <c r="T120" s="230">
        <f>S120*H120</f>
        <v>1.6000000000000001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145</v>
      </c>
      <c r="AT120" s="231" t="s">
        <v>140</v>
      </c>
      <c r="AU120" s="231" t="s">
        <v>82</v>
      </c>
      <c r="AY120" s="19" t="s">
        <v>138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9" t="s">
        <v>80</v>
      </c>
      <c r="BK120" s="232">
        <f>ROUND(I120*H120,2)</f>
        <v>0</v>
      </c>
      <c r="BL120" s="19" t="s">
        <v>145</v>
      </c>
      <c r="BM120" s="231" t="s">
        <v>794</v>
      </c>
    </row>
    <row r="121" s="2" customFormat="1">
      <c r="A121" s="40"/>
      <c r="B121" s="41"/>
      <c r="C121" s="42"/>
      <c r="D121" s="233" t="s">
        <v>147</v>
      </c>
      <c r="E121" s="42"/>
      <c r="F121" s="234" t="s">
        <v>793</v>
      </c>
      <c r="G121" s="42"/>
      <c r="H121" s="42"/>
      <c r="I121" s="138"/>
      <c r="J121" s="42"/>
      <c r="K121" s="42"/>
      <c r="L121" s="46"/>
      <c r="M121" s="235"/>
      <c r="N121" s="23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147</v>
      </c>
      <c r="AU121" s="19" t="s">
        <v>82</v>
      </c>
    </row>
    <row r="122" s="13" customFormat="1">
      <c r="A122" s="13"/>
      <c r="B122" s="237"/>
      <c r="C122" s="238"/>
      <c r="D122" s="233" t="s">
        <v>149</v>
      </c>
      <c r="E122" s="239" t="s">
        <v>19</v>
      </c>
      <c r="F122" s="240" t="s">
        <v>795</v>
      </c>
      <c r="G122" s="238"/>
      <c r="H122" s="241">
        <v>160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149</v>
      </c>
      <c r="AU122" s="247" t="s">
        <v>82</v>
      </c>
      <c r="AV122" s="13" t="s">
        <v>82</v>
      </c>
      <c r="AW122" s="13" t="s">
        <v>33</v>
      </c>
      <c r="AX122" s="13" t="s">
        <v>72</v>
      </c>
      <c r="AY122" s="247" t="s">
        <v>138</v>
      </c>
    </row>
    <row r="123" s="2" customFormat="1" ht="24" customHeight="1">
      <c r="A123" s="40"/>
      <c r="B123" s="41"/>
      <c r="C123" s="220" t="s">
        <v>219</v>
      </c>
      <c r="D123" s="220" t="s">
        <v>140</v>
      </c>
      <c r="E123" s="221" t="s">
        <v>796</v>
      </c>
      <c r="F123" s="222" t="s">
        <v>797</v>
      </c>
      <c r="G123" s="223" t="s">
        <v>526</v>
      </c>
      <c r="H123" s="224">
        <v>54</v>
      </c>
      <c r="I123" s="225"/>
      <c r="J123" s="226">
        <f>ROUND(I123*H123,2)</f>
        <v>0</v>
      </c>
      <c r="K123" s="222" t="s">
        <v>144</v>
      </c>
      <c r="L123" s="46"/>
      <c r="M123" s="227" t="s">
        <v>19</v>
      </c>
      <c r="N123" s="228" t="s">
        <v>43</v>
      </c>
      <c r="O123" s="86"/>
      <c r="P123" s="229">
        <f>O123*H123</f>
        <v>0</v>
      </c>
      <c r="Q123" s="229">
        <v>0.00069999999999999999</v>
      </c>
      <c r="R123" s="229">
        <f>Q123*H123</f>
        <v>0.0378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145</v>
      </c>
      <c r="AT123" s="231" t="s">
        <v>140</v>
      </c>
      <c r="AU123" s="231" t="s">
        <v>82</v>
      </c>
      <c r="AY123" s="19" t="s">
        <v>138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80</v>
      </c>
      <c r="BK123" s="232">
        <f>ROUND(I123*H123,2)</f>
        <v>0</v>
      </c>
      <c r="BL123" s="19" t="s">
        <v>145</v>
      </c>
      <c r="BM123" s="231" t="s">
        <v>798</v>
      </c>
    </row>
    <row r="124" s="2" customFormat="1">
      <c r="A124" s="40"/>
      <c r="B124" s="41"/>
      <c r="C124" s="42"/>
      <c r="D124" s="233" t="s">
        <v>147</v>
      </c>
      <c r="E124" s="42"/>
      <c r="F124" s="234" t="s">
        <v>799</v>
      </c>
      <c r="G124" s="42"/>
      <c r="H124" s="42"/>
      <c r="I124" s="138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82</v>
      </c>
    </row>
    <row r="125" s="13" customFormat="1">
      <c r="A125" s="13"/>
      <c r="B125" s="237"/>
      <c r="C125" s="238"/>
      <c r="D125" s="233" t="s">
        <v>149</v>
      </c>
      <c r="E125" s="239" t="s">
        <v>19</v>
      </c>
      <c r="F125" s="240" t="s">
        <v>800</v>
      </c>
      <c r="G125" s="238"/>
      <c r="H125" s="241">
        <v>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149</v>
      </c>
      <c r="AU125" s="247" t="s">
        <v>82</v>
      </c>
      <c r="AV125" s="13" t="s">
        <v>82</v>
      </c>
      <c r="AW125" s="13" t="s">
        <v>33</v>
      </c>
      <c r="AX125" s="13" t="s">
        <v>72</v>
      </c>
      <c r="AY125" s="247" t="s">
        <v>138</v>
      </c>
    </row>
    <row r="126" s="13" customFormat="1">
      <c r="A126" s="13"/>
      <c r="B126" s="237"/>
      <c r="C126" s="238"/>
      <c r="D126" s="233" t="s">
        <v>149</v>
      </c>
      <c r="E126" s="239" t="s">
        <v>19</v>
      </c>
      <c r="F126" s="240" t="s">
        <v>801</v>
      </c>
      <c r="G126" s="238"/>
      <c r="H126" s="241">
        <v>26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149</v>
      </c>
      <c r="AU126" s="247" t="s">
        <v>82</v>
      </c>
      <c r="AV126" s="13" t="s">
        <v>82</v>
      </c>
      <c r="AW126" s="13" t="s">
        <v>33</v>
      </c>
      <c r="AX126" s="13" t="s">
        <v>72</v>
      </c>
      <c r="AY126" s="247" t="s">
        <v>138</v>
      </c>
    </row>
    <row r="127" s="13" customFormat="1">
      <c r="A127" s="13"/>
      <c r="B127" s="237"/>
      <c r="C127" s="238"/>
      <c r="D127" s="233" t="s">
        <v>149</v>
      </c>
      <c r="E127" s="239" t="s">
        <v>19</v>
      </c>
      <c r="F127" s="240" t="s">
        <v>802</v>
      </c>
      <c r="G127" s="238"/>
      <c r="H127" s="241">
        <v>22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149</v>
      </c>
      <c r="AU127" s="247" t="s">
        <v>82</v>
      </c>
      <c r="AV127" s="13" t="s">
        <v>82</v>
      </c>
      <c r="AW127" s="13" t="s">
        <v>33</v>
      </c>
      <c r="AX127" s="13" t="s">
        <v>72</v>
      </c>
      <c r="AY127" s="247" t="s">
        <v>138</v>
      </c>
    </row>
    <row r="128" s="13" customFormat="1">
      <c r="A128" s="13"/>
      <c r="B128" s="237"/>
      <c r="C128" s="238"/>
      <c r="D128" s="233" t="s">
        <v>149</v>
      </c>
      <c r="E128" s="239" t="s">
        <v>19</v>
      </c>
      <c r="F128" s="240" t="s">
        <v>803</v>
      </c>
      <c r="G128" s="238"/>
      <c r="H128" s="241">
        <v>4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149</v>
      </c>
      <c r="AU128" s="247" t="s">
        <v>82</v>
      </c>
      <c r="AV128" s="13" t="s">
        <v>82</v>
      </c>
      <c r="AW128" s="13" t="s">
        <v>33</v>
      </c>
      <c r="AX128" s="13" t="s">
        <v>72</v>
      </c>
      <c r="AY128" s="247" t="s">
        <v>138</v>
      </c>
    </row>
    <row r="129" s="2" customFormat="1" ht="24" customHeight="1">
      <c r="A129" s="40"/>
      <c r="B129" s="41"/>
      <c r="C129" s="259" t="s">
        <v>225</v>
      </c>
      <c r="D129" s="259" t="s">
        <v>268</v>
      </c>
      <c r="E129" s="260" t="s">
        <v>804</v>
      </c>
      <c r="F129" s="261" t="s">
        <v>805</v>
      </c>
      <c r="G129" s="262" t="s">
        <v>526</v>
      </c>
      <c r="H129" s="263">
        <v>5</v>
      </c>
      <c r="I129" s="264"/>
      <c r="J129" s="265">
        <f>ROUND(I129*H129,2)</f>
        <v>0</v>
      </c>
      <c r="K129" s="261" t="s">
        <v>144</v>
      </c>
      <c r="L129" s="266"/>
      <c r="M129" s="267" t="s">
        <v>19</v>
      </c>
      <c r="N129" s="268" t="s">
        <v>43</v>
      </c>
      <c r="O129" s="86"/>
      <c r="P129" s="229">
        <f>O129*H129</f>
        <v>0</v>
      </c>
      <c r="Q129" s="229">
        <v>0.0077000000000000002</v>
      </c>
      <c r="R129" s="229">
        <f>Q129*H129</f>
        <v>0.0385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188</v>
      </c>
      <c r="AT129" s="231" t="s">
        <v>268</v>
      </c>
      <c r="AU129" s="231" t="s">
        <v>82</v>
      </c>
      <c r="AY129" s="19" t="s">
        <v>138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80</v>
      </c>
      <c r="BK129" s="232">
        <f>ROUND(I129*H129,2)</f>
        <v>0</v>
      </c>
      <c r="BL129" s="19" t="s">
        <v>145</v>
      </c>
      <c r="BM129" s="231" t="s">
        <v>806</v>
      </c>
    </row>
    <row r="130" s="2" customFormat="1">
      <c r="A130" s="40"/>
      <c r="B130" s="41"/>
      <c r="C130" s="42"/>
      <c r="D130" s="233" t="s">
        <v>147</v>
      </c>
      <c r="E130" s="42"/>
      <c r="F130" s="234" t="s">
        <v>805</v>
      </c>
      <c r="G130" s="42"/>
      <c r="H130" s="42"/>
      <c r="I130" s="138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82</v>
      </c>
    </row>
    <row r="131" s="13" customFormat="1">
      <c r="A131" s="13"/>
      <c r="B131" s="237"/>
      <c r="C131" s="238"/>
      <c r="D131" s="233" t="s">
        <v>149</v>
      </c>
      <c r="E131" s="239" t="s">
        <v>19</v>
      </c>
      <c r="F131" s="240" t="s">
        <v>807</v>
      </c>
      <c r="G131" s="238"/>
      <c r="H131" s="241">
        <v>5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149</v>
      </c>
      <c r="AU131" s="247" t="s">
        <v>82</v>
      </c>
      <c r="AV131" s="13" t="s">
        <v>82</v>
      </c>
      <c r="AW131" s="13" t="s">
        <v>33</v>
      </c>
      <c r="AX131" s="13" t="s">
        <v>72</v>
      </c>
      <c r="AY131" s="247" t="s">
        <v>138</v>
      </c>
    </row>
    <row r="132" s="2" customFormat="1" ht="24" customHeight="1">
      <c r="A132" s="40"/>
      <c r="B132" s="41"/>
      <c r="C132" s="259" t="s">
        <v>232</v>
      </c>
      <c r="D132" s="259" t="s">
        <v>268</v>
      </c>
      <c r="E132" s="260" t="s">
        <v>808</v>
      </c>
      <c r="F132" s="261" t="s">
        <v>809</v>
      </c>
      <c r="G132" s="262" t="s">
        <v>526</v>
      </c>
      <c r="H132" s="263">
        <v>18</v>
      </c>
      <c r="I132" s="264"/>
      <c r="J132" s="265">
        <f>ROUND(I132*H132,2)</f>
        <v>0</v>
      </c>
      <c r="K132" s="261" t="s">
        <v>144</v>
      </c>
      <c r="L132" s="266"/>
      <c r="M132" s="267" t="s">
        <v>19</v>
      </c>
      <c r="N132" s="268" t="s">
        <v>43</v>
      </c>
      <c r="O132" s="86"/>
      <c r="P132" s="229">
        <f>O132*H132</f>
        <v>0</v>
      </c>
      <c r="Q132" s="229">
        <v>0.0050000000000000001</v>
      </c>
      <c r="R132" s="229">
        <f>Q132*H132</f>
        <v>0.089999999999999997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188</v>
      </c>
      <c r="AT132" s="231" t="s">
        <v>268</v>
      </c>
      <c r="AU132" s="231" t="s">
        <v>82</v>
      </c>
      <c r="AY132" s="19" t="s">
        <v>138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9" t="s">
        <v>80</v>
      </c>
      <c r="BK132" s="232">
        <f>ROUND(I132*H132,2)</f>
        <v>0</v>
      </c>
      <c r="BL132" s="19" t="s">
        <v>145</v>
      </c>
      <c r="BM132" s="231" t="s">
        <v>810</v>
      </c>
    </row>
    <row r="133" s="2" customFormat="1">
      <c r="A133" s="40"/>
      <c r="B133" s="41"/>
      <c r="C133" s="42"/>
      <c r="D133" s="233" t="s">
        <v>147</v>
      </c>
      <c r="E133" s="42"/>
      <c r="F133" s="234" t="s">
        <v>809</v>
      </c>
      <c r="G133" s="42"/>
      <c r="H133" s="42"/>
      <c r="I133" s="138"/>
      <c r="J133" s="42"/>
      <c r="K133" s="42"/>
      <c r="L133" s="46"/>
      <c r="M133" s="235"/>
      <c r="N133" s="23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82</v>
      </c>
    </row>
    <row r="134" s="13" customFormat="1">
      <c r="A134" s="13"/>
      <c r="B134" s="237"/>
      <c r="C134" s="238"/>
      <c r="D134" s="233" t="s">
        <v>149</v>
      </c>
      <c r="E134" s="239" t="s">
        <v>19</v>
      </c>
      <c r="F134" s="240" t="s">
        <v>811</v>
      </c>
      <c r="G134" s="238"/>
      <c r="H134" s="241">
        <v>6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149</v>
      </c>
      <c r="AU134" s="247" t="s">
        <v>82</v>
      </c>
      <c r="AV134" s="13" t="s">
        <v>82</v>
      </c>
      <c r="AW134" s="13" t="s">
        <v>33</v>
      </c>
      <c r="AX134" s="13" t="s">
        <v>72</v>
      </c>
      <c r="AY134" s="247" t="s">
        <v>138</v>
      </c>
    </row>
    <row r="135" s="13" customFormat="1">
      <c r="A135" s="13"/>
      <c r="B135" s="237"/>
      <c r="C135" s="238"/>
      <c r="D135" s="233" t="s">
        <v>149</v>
      </c>
      <c r="E135" s="239" t="s">
        <v>19</v>
      </c>
      <c r="F135" s="240" t="s">
        <v>812</v>
      </c>
      <c r="G135" s="238"/>
      <c r="H135" s="241">
        <v>6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149</v>
      </c>
      <c r="AU135" s="247" t="s">
        <v>82</v>
      </c>
      <c r="AV135" s="13" t="s">
        <v>82</v>
      </c>
      <c r="AW135" s="13" t="s">
        <v>33</v>
      </c>
      <c r="AX135" s="13" t="s">
        <v>72</v>
      </c>
      <c r="AY135" s="247" t="s">
        <v>138</v>
      </c>
    </row>
    <row r="136" s="13" customFormat="1">
      <c r="A136" s="13"/>
      <c r="B136" s="237"/>
      <c r="C136" s="238"/>
      <c r="D136" s="233" t="s">
        <v>149</v>
      </c>
      <c r="E136" s="239" t="s">
        <v>19</v>
      </c>
      <c r="F136" s="240" t="s">
        <v>813</v>
      </c>
      <c r="G136" s="238"/>
      <c r="H136" s="241">
        <v>4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149</v>
      </c>
      <c r="AU136" s="247" t="s">
        <v>82</v>
      </c>
      <c r="AV136" s="13" t="s">
        <v>82</v>
      </c>
      <c r="AW136" s="13" t="s">
        <v>33</v>
      </c>
      <c r="AX136" s="13" t="s">
        <v>72</v>
      </c>
      <c r="AY136" s="247" t="s">
        <v>138</v>
      </c>
    </row>
    <row r="137" s="13" customFormat="1">
      <c r="A137" s="13"/>
      <c r="B137" s="237"/>
      <c r="C137" s="238"/>
      <c r="D137" s="233" t="s">
        <v>149</v>
      </c>
      <c r="E137" s="239" t="s">
        <v>19</v>
      </c>
      <c r="F137" s="240" t="s">
        <v>814</v>
      </c>
      <c r="G137" s="238"/>
      <c r="H137" s="241">
        <v>2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149</v>
      </c>
      <c r="AU137" s="247" t="s">
        <v>82</v>
      </c>
      <c r="AV137" s="13" t="s">
        <v>82</v>
      </c>
      <c r="AW137" s="13" t="s">
        <v>33</v>
      </c>
      <c r="AX137" s="13" t="s">
        <v>72</v>
      </c>
      <c r="AY137" s="247" t="s">
        <v>138</v>
      </c>
    </row>
    <row r="138" s="2" customFormat="1" ht="24" customHeight="1">
      <c r="A138" s="40"/>
      <c r="B138" s="41"/>
      <c r="C138" s="259" t="s">
        <v>8</v>
      </c>
      <c r="D138" s="259" t="s">
        <v>268</v>
      </c>
      <c r="E138" s="260" t="s">
        <v>815</v>
      </c>
      <c r="F138" s="261" t="s">
        <v>816</v>
      </c>
      <c r="G138" s="262" t="s">
        <v>526</v>
      </c>
      <c r="H138" s="263">
        <v>12</v>
      </c>
      <c r="I138" s="264"/>
      <c r="J138" s="265">
        <f>ROUND(I138*H138,2)</f>
        <v>0</v>
      </c>
      <c r="K138" s="261" t="s">
        <v>144</v>
      </c>
      <c r="L138" s="266"/>
      <c r="M138" s="267" t="s">
        <v>19</v>
      </c>
      <c r="N138" s="268" t="s">
        <v>43</v>
      </c>
      <c r="O138" s="86"/>
      <c r="P138" s="229">
        <f>O138*H138</f>
        <v>0</v>
      </c>
      <c r="Q138" s="229">
        <v>0.0041999999999999997</v>
      </c>
      <c r="R138" s="229">
        <f>Q138*H138</f>
        <v>0.0504</v>
      </c>
      <c r="S138" s="229">
        <v>0</v>
      </c>
      <c r="T138" s="23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1" t="s">
        <v>188</v>
      </c>
      <c r="AT138" s="231" t="s">
        <v>268</v>
      </c>
      <c r="AU138" s="231" t="s">
        <v>82</v>
      </c>
      <c r="AY138" s="19" t="s">
        <v>138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9" t="s">
        <v>80</v>
      </c>
      <c r="BK138" s="232">
        <f>ROUND(I138*H138,2)</f>
        <v>0</v>
      </c>
      <c r="BL138" s="19" t="s">
        <v>145</v>
      </c>
      <c r="BM138" s="231" t="s">
        <v>817</v>
      </c>
    </row>
    <row r="139" s="2" customFormat="1">
      <c r="A139" s="40"/>
      <c r="B139" s="41"/>
      <c r="C139" s="42"/>
      <c r="D139" s="233" t="s">
        <v>147</v>
      </c>
      <c r="E139" s="42"/>
      <c r="F139" s="234" t="s">
        <v>816</v>
      </c>
      <c r="G139" s="42"/>
      <c r="H139" s="42"/>
      <c r="I139" s="138"/>
      <c r="J139" s="42"/>
      <c r="K139" s="42"/>
      <c r="L139" s="46"/>
      <c r="M139" s="235"/>
      <c r="N139" s="23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82</v>
      </c>
    </row>
    <row r="140" s="13" customFormat="1">
      <c r="A140" s="13"/>
      <c r="B140" s="237"/>
      <c r="C140" s="238"/>
      <c r="D140" s="233" t="s">
        <v>149</v>
      </c>
      <c r="E140" s="239" t="s">
        <v>19</v>
      </c>
      <c r="F140" s="240" t="s">
        <v>818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149</v>
      </c>
      <c r="AU140" s="247" t="s">
        <v>82</v>
      </c>
      <c r="AV140" s="13" t="s">
        <v>82</v>
      </c>
      <c r="AW140" s="13" t="s">
        <v>33</v>
      </c>
      <c r="AX140" s="13" t="s">
        <v>72</v>
      </c>
      <c r="AY140" s="247" t="s">
        <v>138</v>
      </c>
    </row>
    <row r="141" s="13" customFormat="1">
      <c r="A141" s="13"/>
      <c r="B141" s="237"/>
      <c r="C141" s="238"/>
      <c r="D141" s="233" t="s">
        <v>149</v>
      </c>
      <c r="E141" s="239" t="s">
        <v>19</v>
      </c>
      <c r="F141" s="240" t="s">
        <v>819</v>
      </c>
      <c r="G141" s="238"/>
      <c r="H141" s="241">
        <v>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149</v>
      </c>
      <c r="AU141" s="247" t="s">
        <v>82</v>
      </c>
      <c r="AV141" s="13" t="s">
        <v>82</v>
      </c>
      <c r="AW141" s="13" t="s">
        <v>33</v>
      </c>
      <c r="AX141" s="13" t="s">
        <v>72</v>
      </c>
      <c r="AY141" s="247" t="s">
        <v>138</v>
      </c>
    </row>
    <row r="142" s="13" customFormat="1">
      <c r="A142" s="13"/>
      <c r="B142" s="237"/>
      <c r="C142" s="238"/>
      <c r="D142" s="233" t="s">
        <v>149</v>
      </c>
      <c r="E142" s="239" t="s">
        <v>19</v>
      </c>
      <c r="F142" s="240" t="s">
        <v>811</v>
      </c>
      <c r="G142" s="238"/>
      <c r="H142" s="241">
        <v>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149</v>
      </c>
      <c r="AU142" s="247" t="s">
        <v>82</v>
      </c>
      <c r="AV142" s="13" t="s">
        <v>82</v>
      </c>
      <c r="AW142" s="13" t="s">
        <v>33</v>
      </c>
      <c r="AX142" s="13" t="s">
        <v>72</v>
      </c>
      <c r="AY142" s="247" t="s">
        <v>138</v>
      </c>
    </row>
    <row r="143" s="13" customFormat="1">
      <c r="A143" s="13"/>
      <c r="B143" s="237"/>
      <c r="C143" s="238"/>
      <c r="D143" s="233" t="s">
        <v>149</v>
      </c>
      <c r="E143" s="239" t="s">
        <v>19</v>
      </c>
      <c r="F143" s="240" t="s">
        <v>820</v>
      </c>
      <c r="G143" s="238"/>
      <c r="H143" s="241">
        <v>2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149</v>
      </c>
      <c r="AU143" s="247" t="s">
        <v>82</v>
      </c>
      <c r="AV143" s="13" t="s">
        <v>82</v>
      </c>
      <c r="AW143" s="13" t="s">
        <v>33</v>
      </c>
      <c r="AX143" s="13" t="s">
        <v>72</v>
      </c>
      <c r="AY143" s="247" t="s">
        <v>138</v>
      </c>
    </row>
    <row r="144" s="13" customFormat="1">
      <c r="A144" s="13"/>
      <c r="B144" s="237"/>
      <c r="C144" s="238"/>
      <c r="D144" s="233" t="s">
        <v>149</v>
      </c>
      <c r="E144" s="239" t="s">
        <v>19</v>
      </c>
      <c r="F144" s="240" t="s">
        <v>821</v>
      </c>
      <c r="G144" s="238"/>
      <c r="H144" s="241">
        <v>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149</v>
      </c>
      <c r="AU144" s="247" t="s">
        <v>82</v>
      </c>
      <c r="AV144" s="13" t="s">
        <v>82</v>
      </c>
      <c r="AW144" s="13" t="s">
        <v>33</v>
      </c>
      <c r="AX144" s="13" t="s">
        <v>72</v>
      </c>
      <c r="AY144" s="247" t="s">
        <v>138</v>
      </c>
    </row>
    <row r="145" s="2" customFormat="1" ht="36" customHeight="1">
      <c r="A145" s="40"/>
      <c r="B145" s="41"/>
      <c r="C145" s="259" t="s">
        <v>248</v>
      </c>
      <c r="D145" s="259" t="s">
        <v>268</v>
      </c>
      <c r="E145" s="260" t="s">
        <v>822</v>
      </c>
      <c r="F145" s="261" t="s">
        <v>823</v>
      </c>
      <c r="G145" s="262" t="s">
        <v>526</v>
      </c>
      <c r="H145" s="263">
        <v>2</v>
      </c>
      <c r="I145" s="264"/>
      <c r="J145" s="265">
        <f>ROUND(I145*H145,2)</f>
        <v>0</v>
      </c>
      <c r="K145" s="261" t="s">
        <v>19</v>
      </c>
      <c r="L145" s="266"/>
      <c r="M145" s="267" t="s">
        <v>19</v>
      </c>
      <c r="N145" s="268" t="s">
        <v>43</v>
      </c>
      <c r="O145" s="86"/>
      <c r="P145" s="229">
        <f>O145*H145</f>
        <v>0</v>
      </c>
      <c r="Q145" s="229">
        <v>0.0041999999999999997</v>
      </c>
      <c r="R145" s="229">
        <f>Q145*H145</f>
        <v>0.0083999999999999995</v>
      </c>
      <c r="S145" s="229">
        <v>0</v>
      </c>
      <c r="T145" s="23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188</v>
      </c>
      <c r="AT145" s="231" t="s">
        <v>268</v>
      </c>
      <c r="AU145" s="231" t="s">
        <v>82</v>
      </c>
      <c r="AY145" s="19" t="s">
        <v>138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9" t="s">
        <v>80</v>
      </c>
      <c r="BK145" s="232">
        <f>ROUND(I145*H145,2)</f>
        <v>0</v>
      </c>
      <c r="BL145" s="19" t="s">
        <v>145</v>
      </c>
      <c r="BM145" s="231" t="s">
        <v>824</v>
      </c>
    </row>
    <row r="146" s="2" customFormat="1">
      <c r="A146" s="40"/>
      <c r="B146" s="41"/>
      <c r="C146" s="42"/>
      <c r="D146" s="233" t="s">
        <v>147</v>
      </c>
      <c r="E146" s="42"/>
      <c r="F146" s="234" t="s">
        <v>823</v>
      </c>
      <c r="G146" s="42"/>
      <c r="H146" s="42"/>
      <c r="I146" s="138"/>
      <c r="J146" s="42"/>
      <c r="K146" s="42"/>
      <c r="L146" s="46"/>
      <c r="M146" s="235"/>
      <c r="N146" s="23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82</v>
      </c>
    </row>
    <row r="147" s="13" customFormat="1">
      <c r="A147" s="13"/>
      <c r="B147" s="237"/>
      <c r="C147" s="238"/>
      <c r="D147" s="233" t="s">
        <v>149</v>
      </c>
      <c r="E147" s="239" t="s">
        <v>19</v>
      </c>
      <c r="F147" s="240" t="s">
        <v>825</v>
      </c>
      <c r="G147" s="238"/>
      <c r="H147" s="241">
        <v>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149</v>
      </c>
      <c r="AU147" s="247" t="s">
        <v>82</v>
      </c>
      <c r="AV147" s="13" t="s">
        <v>82</v>
      </c>
      <c r="AW147" s="13" t="s">
        <v>33</v>
      </c>
      <c r="AX147" s="13" t="s">
        <v>72</v>
      </c>
      <c r="AY147" s="247" t="s">
        <v>138</v>
      </c>
    </row>
    <row r="148" s="2" customFormat="1" ht="24" customHeight="1">
      <c r="A148" s="40"/>
      <c r="B148" s="41"/>
      <c r="C148" s="259" t="s">
        <v>253</v>
      </c>
      <c r="D148" s="259" t="s">
        <v>268</v>
      </c>
      <c r="E148" s="260" t="s">
        <v>826</v>
      </c>
      <c r="F148" s="261" t="s">
        <v>827</v>
      </c>
      <c r="G148" s="262" t="s">
        <v>526</v>
      </c>
      <c r="H148" s="263">
        <v>9</v>
      </c>
      <c r="I148" s="264"/>
      <c r="J148" s="265">
        <f>ROUND(I148*H148,2)</f>
        <v>0</v>
      </c>
      <c r="K148" s="261" t="s">
        <v>144</v>
      </c>
      <c r="L148" s="266"/>
      <c r="M148" s="267" t="s">
        <v>19</v>
      </c>
      <c r="N148" s="268" t="s">
        <v>43</v>
      </c>
      <c r="O148" s="86"/>
      <c r="P148" s="229">
        <f>O148*H148</f>
        <v>0</v>
      </c>
      <c r="Q148" s="229">
        <v>0.0037000000000000002</v>
      </c>
      <c r="R148" s="229">
        <f>Q148*H148</f>
        <v>0.033300000000000003</v>
      </c>
      <c r="S148" s="229">
        <v>0</v>
      </c>
      <c r="T148" s="23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1" t="s">
        <v>188</v>
      </c>
      <c r="AT148" s="231" t="s">
        <v>268</v>
      </c>
      <c r="AU148" s="231" t="s">
        <v>82</v>
      </c>
      <c r="AY148" s="19" t="s">
        <v>138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9" t="s">
        <v>80</v>
      </c>
      <c r="BK148" s="232">
        <f>ROUND(I148*H148,2)</f>
        <v>0</v>
      </c>
      <c r="BL148" s="19" t="s">
        <v>145</v>
      </c>
      <c r="BM148" s="231" t="s">
        <v>828</v>
      </c>
    </row>
    <row r="149" s="2" customFormat="1">
      <c r="A149" s="40"/>
      <c r="B149" s="41"/>
      <c r="C149" s="42"/>
      <c r="D149" s="233" t="s">
        <v>147</v>
      </c>
      <c r="E149" s="42"/>
      <c r="F149" s="234" t="s">
        <v>827</v>
      </c>
      <c r="G149" s="42"/>
      <c r="H149" s="42"/>
      <c r="I149" s="138"/>
      <c r="J149" s="42"/>
      <c r="K149" s="42"/>
      <c r="L149" s="46"/>
      <c r="M149" s="235"/>
      <c r="N149" s="23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147</v>
      </c>
      <c r="AU149" s="19" t="s">
        <v>82</v>
      </c>
    </row>
    <row r="150" s="13" customFormat="1">
      <c r="A150" s="13"/>
      <c r="B150" s="237"/>
      <c r="C150" s="238"/>
      <c r="D150" s="233" t="s">
        <v>149</v>
      </c>
      <c r="E150" s="239" t="s">
        <v>19</v>
      </c>
      <c r="F150" s="240" t="s">
        <v>829</v>
      </c>
      <c r="G150" s="238"/>
      <c r="H150" s="241">
        <v>2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149</v>
      </c>
      <c r="AU150" s="247" t="s">
        <v>82</v>
      </c>
      <c r="AV150" s="13" t="s">
        <v>82</v>
      </c>
      <c r="AW150" s="13" t="s">
        <v>33</v>
      </c>
      <c r="AX150" s="13" t="s">
        <v>72</v>
      </c>
      <c r="AY150" s="247" t="s">
        <v>138</v>
      </c>
    </row>
    <row r="151" s="13" customFormat="1">
      <c r="A151" s="13"/>
      <c r="B151" s="237"/>
      <c r="C151" s="238"/>
      <c r="D151" s="233" t="s">
        <v>149</v>
      </c>
      <c r="E151" s="239" t="s">
        <v>19</v>
      </c>
      <c r="F151" s="240" t="s">
        <v>830</v>
      </c>
      <c r="G151" s="238"/>
      <c r="H151" s="241">
        <v>4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149</v>
      </c>
      <c r="AU151" s="247" t="s">
        <v>82</v>
      </c>
      <c r="AV151" s="13" t="s">
        <v>82</v>
      </c>
      <c r="AW151" s="13" t="s">
        <v>33</v>
      </c>
      <c r="AX151" s="13" t="s">
        <v>72</v>
      </c>
      <c r="AY151" s="247" t="s">
        <v>138</v>
      </c>
    </row>
    <row r="152" s="13" customFormat="1">
      <c r="A152" s="13"/>
      <c r="B152" s="237"/>
      <c r="C152" s="238"/>
      <c r="D152" s="233" t="s">
        <v>149</v>
      </c>
      <c r="E152" s="239" t="s">
        <v>19</v>
      </c>
      <c r="F152" s="240" t="s">
        <v>831</v>
      </c>
      <c r="G152" s="238"/>
      <c r="H152" s="241">
        <v>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149</v>
      </c>
      <c r="AU152" s="247" t="s">
        <v>82</v>
      </c>
      <c r="AV152" s="13" t="s">
        <v>82</v>
      </c>
      <c r="AW152" s="13" t="s">
        <v>33</v>
      </c>
      <c r="AX152" s="13" t="s">
        <v>72</v>
      </c>
      <c r="AY152" s="247" t="s">
        <v>138</v>
      </c>
    </row>
    <row r="153" s="13" customFormat="1">
      <c r="A153" s="13"/>
      <c r="B153" s="237"/>
      <c r="C153" s="238"/>
      <c r="D153" s="233" t="s">
        <v>149</v>
      </c>
      <c r="E153" s="239" t="s">
        <v>19</v>
      </c>
      <c r="F153" s="240" t="s">
        <v>832</v>
      </c>
      <c r="G153" s="238"/>
      <c r="H153" s="241">
        <v>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149</v>
      </c>
      <c r="AU153" s="247" t="s">
        <v>82</v>
      </c>
      <c r="AV153" s="13" t="s">
        <v>82</v>
      </c>
      <c r="AW153" s="13" t="s">
        <v>33</v>
      </c>
      <c r="AX153" s="13" t="s">
        <v>72</v>
      </c>
      <c r="AY153" s="247" t="s">
        <v>138</v>
      </c>
    </row>
    <row r="154" s="2" customFormat="1" ht="24" customHeight="1">
      <c r="A154" s="40"/>
      <c r="B154" s="41"/>
      <c r="C154" s="259" t="s">
        <v>259</v>
      </c>
      <c r="D154" s="259" t="s">
        <v>268</v>
      </c>
      <c r="E154" s="260" t="s">
        <v>833</v>
      </c>
      <c r="F154" s="261" t="s">
        <v>834</v>
      </c>
      <c r="G154" s="262" t="s">
        <v>526</v>
      </c>
      <c r="H154" s="263">
        <v>2</v>
      </c>
      <c r="I154" s="264"/>
      <c r="J154" s="265">
        <f>ROUND(I154*H154,2)</f>
        <v>0</v>
      </c>
      <c r="K154" s="261" t="s">
        <v>144</v>
      </c>
      <c r="L154" s="266"/>
      <c r="M154" s="267" t="s">
        <v>19</v>
      </c>
      <c r="N154" s="268" t="s">
        <v>43</v>
      </c>
      <c r="O154" s="86"/>
      <c r="P154" s="229">
        <f>O154*H154</f>
        <v>0</v>
      </c>
      <c r="Q154" s="229">
        <v>0.0012999999999999999</v>
      </c>
      <c r="R154" s="229">
        <f>Q154*H154</f>
        <v>0.0025999999999999999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188</v>
      </c>
      <c r="AT154" s="231" t="s">
        <v>268</v>
      </c>
      <c r="AU154" s="231" t="s">
        <v>82</v>
      </c>
      <c r="AY154" s="19" t="s">
        <v>138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9" t="s">
        <v>80</v>
      </c>
      <c r="BK154" s="232">
        <f>ROUND(I154*H154,2)</f>
        <v>0</v>
      </c>
      <c r="BL154" s="19" t="s">
        <v>145</v>
      </c>
      <c r="BM154" s="231" t="s">
        <v>835</v>
      </c>
    </row>
    <row r="155" s="2" customFormat="1">
      <c r="A155" s="40"/>
      <c r="B155" s="41"/>
      <c r="C155" s="42"/>
      <c r="D155" s="233" t="s">
        <v>147</v>
      </c>
      <c r="E155" s="42"/>
      <c r="F155" s="234" t="s">
        <v>834</v>
      </c>
      <c r="G155" s="42"/>
      <c r="H155" s="42"/>
      <c r="I155" s="138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147</v>
      </c>
      <c r="AU155" s="19" t="s">
        <v>82</v>
      </c>
    </row>
    <row r="156" s="13" customFormat="1">
      <c r="A156" s="13"/>
      <c r="B156" s="237"/>
      <c r="C156" s="238"/>
      <c r="D156" s="233" t="s">
        <v>149</v>
      </c>
      <c r="E156" s="239" t="s">
        <v>19</v>
      </c>
      <c r="F156" s="240" t="s">
        <v>836</v>
      </c>
      <c r="G156" s="238"/>
      <c r="H156" s="241">
        <v>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149</v>
      </c>
      <c r="AU156" s="247" t="s">
        <v>82</v>
      </c>
      <c r="AV156" s="13" t="s">
        <v>82</v>
      </c>
      <c r="AW156" s="13" t="s">
        <v>33</v>
      </c>
      <c r="AX156" s="13" t="s">
        <v>72</v>
      </c>
      <c r="AY156" s="247" t="s">
        <v>138</v>
      </c>
    </row>
    <row r="157" s="2" customFormat="1" ht="24" customHeight="1">
      <c r="A157" s="40"/>
      <c r="B157" s="41"/>
      <c r="C157" s="259" t="s">
        <v>267</v>
      </c>
      <c r="D157" s="259" t="s">
        <v>268</v>
      </c>
      <c r="E157" s="260" t="s">
        <v>837</v>
      </c>
      <c r="F157" s="261" t="s">
        <v>838</v>
      </c>
      <c r="G157" s="262" t="s">
        <v>526</v>
      </c>
      <c r="H157" s="263">
        <v>2</v>
      </c>
      <c r="I157" s="264"/>
      <c r="J157" s="265">
        <f>ROUND(I157*H157,2)</f>
        <v>0</v>
      </c>
      <c r="K157" s="261" t="s">
        <v>144</v>
      </c>
      <c r="L157" s="266"/>
      <c r="M157" s="267" t="s">
        <v>19</v>
      </c>
      <c r="N157" s="268" t="s">
        <v>43</v>
      </c>
      <c r="O157" s="86"/>
      <c r="P157" s="229">
        <f>O157*H157</f>
        <v>0</v>
      </c>
      <c r="Q157" s="229">
        <v>0.0015</v>
      </c>
      <c r="R157" s="229">
        <f>Q157*H157</f>
        <v>0.0030000000000000001</v>
      </c>
      <c r="S157" s="229">
        <v>0</v>
      </c>
      <c r="T157" s="23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1" t="s">
        <v>188</v>
      </c>
      <c r="AT157" s="231" t="s">
        <v>268</v>
      </c>
      <c r="AU157" s="231" t="s">
        <v>82</v>
      </c>
      <c r="AY157" s="19" t="s">
        <v>138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9" t="s">
        <v>80</v>
      </c>
      <c r="BK157" s="232">
        <f>ROUND(I157*H157,2)</f>
        <v>0</v>
      </c>
      <c r="BL157" s="19" t="s">
        <v>145</v>
      </c>
      <c r="BM157" s="231" t="s">
        <v>839</v>
      </c>
    </row>
    <row r="158" s="2" customFormat="1">
      <c r="A158" s="40"/>
      <c r="B158" s="41"/>
      <c r="C158" s="42"/>
      <c r="D158" s="233" t="s">
        <v>147</v>
      </c>
      <c r="E158" s="42"/>
      <c r="F158" s="234" t="s">
        <v>838</v>
      </c>
      <c r="G158" s="42"/>
      <c r="H158" s="42"/>
      <c r="I158" s="138"/>
      <c r="J158" s="42"/>
      <c r="K158" s="42"/>
      <c r="L158" s="46"/>
      <c r="M158" s="235"/>
      <c r="N158" s="23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147</v>
      </c>
      <c r="AU158" s="19" t="s">
        <v>82</v>
      </c>
    </row>
    <row r="159" s="13" customFormat="1">
      <c r="A159" s="13"/>
      <c r="B159" s="237"/>
      <c r="C159" s="238"/>
      <c r="D159" s="233" t="s">
        <v>149</v>
      </c>
      <c r="E159" s="239" t="s">
        <v>19</v>
      </c>
      <c r="F159" s="240" t="s">
        <v>840</v>
      </c>
      <c r="G159" s="238"/>
      <c r="H159" s="241">
        <v>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149</v>
      </c>
      <c r="AU159" s="247" t="s">
        <v>82</v>
      </c>
      <c r="AV159" s="13" t="s">
        <v>82</v>
      </c>
      <c r="AW159" s="13" t="s">
        <v>33</v>
      </c>
      <c r="AX159" s="13" t="s">
        <v>72</v>
      </c>
      <c r="AY159" s="247" t="s">
        <v>138</v>
      </c>
    </row>
    <row r="160" s="2" customFormat="1" ht="24" customHeight="1">
      <c r="A160" s="40"/>
      <c r="B160" s="41"/>
      <c r="C160" s="259" t="s">
        <v>274</v>
      </c>
      <c r="D160" s="259" t="s">
        <v>268</v>
      </c>
      <c r="E160" s="260" t="s">
        <v>841</v>
      </c>
      <c r="F160" s="261" t="s">
        <v>842</v>
      </c>
      <c r="G160" s="262" t="s">
        <v>526</v>
      </c>
      <c r="H160" s="263">
        <v>3</v>
      </c>
      <c r="I160" s="264"/>
      <c r="J160" s="265">
        <f>ROUND(I160*H160,2)</f>
        <v>0</v>
      </c>
      <c r="K160" s="261" t="s">
        <v>144</v>
      </c>
      <c r="L160" s="266"/>
      <c r="M160" s="267" t="s">
        <v>19</v>
      </c>
      <c r="N160" s="268" t="s">
        <v>43</v>
      </c>
      <c r="O160" s="86"/>
      <c r="P160" s="229">
        <f>O160*H160</f>
        <v>0</v>
      </c>
      <c r="Q160" s="229">
        <v>0.0025000000000000001</v>
      </c>
      <c r="R160" s="229">
        <f>Q160*H160</f>
        <v>0.0074999999999999997</v>
      </c>
      <c r="S160" s="229">
        <v>0</v>
      </c>
      <c r="T160" s="23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1" t="s">
        <v>188</v>
      </c>
      <c r="AT160" s="231" t="s">
        <v>268</v>
      </c>
      <c r="AU160" s="231" t="s">
        <v>82</v>
      </c>
      <c r="AY160" s="19" t="s">
        <v>138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9" t="s">
        <v>80</v>
      </c>
      <c r="BK160" s="232">
        <f>ROUND(I160*H160,2)</f>
        <v>0</v>
      </c>
      <c r="BL160" s="19" t="s">
        <v>145</v>
      </c>
      <c r="BM160" s="231" t="s">
        <v>843</v>
      </c>
    </row>
    <row r="161" s="2" customFormat="1">
      <c r="A161" s="40"/>
      <c r="B161" s="41"/>
      <c r="C161" s="42"/>
      <c r="D161" s="233" t="s">
        <v>147</v>
      </c>
      <c r="E161" s="42"/>
      <c r="F161" s="234" t="s">
        <v>842</v>
      </c>
      <c r="G161" s="42"/>
      <c r="H161" s="42"/>
      <c r="I161" s="138"/>
      <c r="J161" s="42"/>
      <c r="K161" s="42"/>
      <c r="L161" s="46"/>
      <c r="M161" s="235"/>
      <c r="N161" s="23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147</v>
      </c>
      <c r="AU161" s="19" t="s">
        <v>82</v>
      </c>
    </row>
    <row r="162" s="13" customFormat="1">
      <c r="A162" s="13"/>
      <c r="B162" s="237"/>
      <c r="C162" s="238"/>
      <c r="D162" s="233" t="s">
        <v>149</v>
      </c>
      <c r="E162" s="239" t="s">
        <v>19</v>
      </c>
      <c r="F162" s="240" t="s">
        <v>818</v>
      </c>
      <c r="G162" s="238"/>
      <c r="H162" s="241">
        <v>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149</v>
      </c>
      <c r="AU162" s="247" t="s">
        <v>82</v>
      </c>
      <c r="AV162" s="13" t="s">
        <v>82</v>
      </c>
      <c r="AW162" s="13" t="s">
        <v>33</v>
      </c>
      <c r="AX162" s="13" t="s">
        <v>72</v>
      </c>
      <c r="AY162" s="247" t="s">
        <v>138</v>
      </c>
    </row>
    <row r="163" s="13" customFormat="1">
      <c r="A163" s="13"/>
      <c r="B163" s="237"/>
      <c r="C163" s="238"/>
      <c r="D163" s="233" t="s">
        <v>149</v>
      </c>
      <c r="E163" s="239" t="s">
        <v>19</v>
      </c>
      <c r="F163" s="240" t="s">
        <v>814</v>
      </c>
      <c r="G163" s="238"/>
      <c r="H163" s="241">
        <v>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149</v>
      </c>
      <c r="AU163" s="247" t="s">
        <v>82</v>
      </c>
      <c r="AV163" s="13" t="s">
        <v>82</v>
      </c>
      <c r="AW163" s="13" t="s">
        <v>33</v>
      </c>
      <c r="AX163" s="13" t="s">
        <v>72</v>
      </c>
      <c r="AY163" s="247" t="s">
        <v>138</v>
      </c>
    </row>
    <row r="164" s="2" customFormat="1" ht="24" customHeight="1">
      <c r="A164" s="40"/>
      <c r="B164" s="41"/>
      <c r="C164" s="259" t="s">
        <v>7</v>
      </c>
      <c r="D164" s="259" t="s">
        <v>268</v>
      </c>
      <c r="E164" s="260" t="s">
        <v>844</v>
      </c>
      <c r="F164" s="261" t="s">
        <v>845</v>
      </c>
      <c r="G164" s="262" t="s">
        <v>526</v>
      </c>
      <c r="H164" s="263">
        <v>1</v>
      </c>
      <c r="I164" s="264"/>
      <c r="J164" s="265">
        <f>ROUND(I164*H164,2)</f>
        <v>0</v>
      </c>
      <c r="K164" s="261" t="s">
        <v>144</v>
      </c>
      <c r="L164" s="266"/>
      <c r="M164" s="267" t="s">
        <v>19</v>
      </c>
      <c r="N164" s="268" t="s">
        <v>43</v>
      </c>
      <c r="O164" s="86"/>
      <c r="P164" s="229">
        <f>O164*H164</f>
        <v>0</v>
      </c>
      <c r="Q164" s="229">
        <v>0.00069999999999999999</v>
      </c>
      <c r="R164" s="229">
        <f>Q164*H164</f>
        <v>0.00069999999999999999</v>
      </c>
      <c r="S164" s="229">
        <v>0</v>
      </c>
      <c r="T164" s="23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1" t="s">
        <v>188</v>
      </c>
      <c r="AT164" s="231" t="s">
        <v>268</v>
      </c>
      <c r="AU164" s="231" t="s">
        <v>82</v>
      </c>
      <c r="AY164" s="19" t="s">
        <v>138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9" t="s">
        <v>80</v>
      </c>
      <c r="BK164" s="232">
        <f>ROUND(I164*H164,2)</f>
        <v>0</v>
      </c>
      <c r="BL164" s="19" t="s">
        <v>145</v>
      </c>
      <c r="BM164" s="231" t="s">
        <v>846</v>
      </c>
    </row>
    <row r="165" s="2" customFormat="1">
      <c r="A165" s="40"/>
      <c r="B165" s="41"/>
      <c r="C165" s="42"/>
      <c r="D165" s="233" t="s">
        <v>147</v>
      </c>
      <c r="E165" s="42"/>
      <c r="F165" s="234" t="s">
        <v>845</v>
      </c>
      <c r="G165" s="42"/>
      <c r="H165" s="42"/>
      <c r="I165" s="138"/>
      <c r="J165" s="42"/>
      <c r="K165" s="42"/>
      <c r="L165" s="46"/>
      <c r="M165" s="235"/>
      <c r="N165" s="23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147</v>
      </c>
      <c r="AU165" s="19" t="s">
        <v>82</v>
      </c>
    </row>
    <row r="166" s="13" customFormat="1">
      <c r="A166" s="13"/>
      <c r="B166" s="237"/>
      <c r="C166" s="238"/>
      <c r="D166" s="233" t="s">
        <v>149</v>
      </c>
      <c r="E166" s="239" t="s">
        <v>19</v>
      </c>
      <c r="F166" s="240" t="s">
        <v>819</v>
      </c>
      <c r="G166" s="238"/>
      <c r="H166" s="241">
        <v>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149</v>
      </c>
      <c r="AU166" s="247" t="s">
        <v>82</v>
      </c>
      <c r="AV166" s="13" t="s">
        <v>82</v>
      </c>
      <c r="AW166" s="13" t="s">
        <v>33</v>
      </c>
      <c r="AX166" s="13" t="s">
        <v>72</v>
      </c>
      <c r="AY166" s="247" t="s">
        <v>138</v>
      </c>
    </row>
    <row r="167" s="2" customFormat="1" ht="24" customHeight="1">
      <c r="A167" s="40"/>
      <c r="B167" s="41"/>
      <c r="C167" s="220" t="s">
        <v>289</v>
      </c>
      <c r="D167" s="220" t="s">
        <v>140</v>
      </c>
      <c r="E167" s="221" t="s">
        <v>847</v>
      </c>
      <c r="F167" s="222" t="s">
        <v>848</v>
      </c>
      <c r="G167" s="223" t="s">
        <v>526</v>
      </c>
      <c r="H167" s="224">
        <v>40</v>
      </c>
      <c r="I167" s="225"/>
      <c r="J167" s="226">
        <f>ROUND(I167*H167,2)</f>
        <v>0</v>
      </c>
      <c r="K167" s="222" t="s">
        <v>144</v>
      </c>
      <c r="L167" s="46"/>
      <c r="M167" s="227" t="s">
        <v>19</v>
      </c>
      <c r="N167" s="228" t="s">
        <v>43</v>
      </c>
      <c r="O167" s="86"/>
      <c r="P167" s="229">
        <f>O167*H167</f>
        <v>0</v>
      </c>
      <c r="Q167" s="229">
        <v>0.10940999999999999</v>
      </c>
      <c r="R167" s="229">
        <f>Q167*H167</f>
        <v>4.3763999999999994</v>
      </c>
      <c r="S167" s="229">
        <v>0</v>
      </c>
      <c r="T167" s="23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1" t="s">
        <v>145</v>
      </c>
      <c r="AT167" s="231" t="s">
        <v>140</v>
      </c>
      <c r="AU167" s="231" t="s">
        <v>82</v>
      </c>
      <c r="AY167" s="19" t="s">
        <v>138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9" t="s">
        <v>80</v>
      </c>
      <c r="BK167" s="232">
        <f>ROUND(I167*H167,2)</f>
        <v>0</v>
      </c>
      <c r="BL167" s="19" t="s">
        <v>145</v>
      </c>
      <c r="BM167" s="231" t="s">
        <v>849</v>
      </c>
    </row>
    <row r="168" s="2" customFormat="1">
      <c r="A168" s="40"/>
      <c r="B168" s="41"/>
      <c r="C168" s="42"/>
      <c r="D168" s="233" t="s">
        <v>147</v>
      </c>
      <c r="E168" s="42"/>
      <c r="F168" s="234" t="s">
        <v>850</v>
      </c>
      <c r="G168" s="42"/>
      <c r="H168" s="42"/>
      <c r="I168" s="138"/>
      <c r="J168" s="42"/>
      <c r="K168" s="42"/>
      <c r="L168" s="46"/>
      <c r="M168" s="235"/>
      <c r="N168" s="23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147</v>
      </c>
      <c r="AU168" s="19" t="s">
        <v>82</v>
      </c>
    </row>
    <row r="169" s="2" customFormat="1">
      <c r="A169" s="40"/>
      <c r="B169" s="41"/>
      <c r="C169" s="42"/>
      <c r="D169" s="233" t="s">
        <v>165</v>
      </c>
      <c r="E169" s="42"/>
      <c r="F169" s="248" t="s">
        <v>851</v>
      </c>
      <c r="G169" s="42"/>
      <c r="H169" s="42"/>
      <c r="I169" s="138"/>
      <c r="J169" s="42"/>
      <c r="K169" s="42"/>
      <c r="L169" s="46"/>
      <c r="M169" s="235"/>
      <c r="N169" s="236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165</v>
      </c>
      <c r="AU169" s="19" t="s">
        <v>82</v>
      </c>
    </row>
    <row r="170" s="13" customFormat="1">
      <c r="A170" s="13"/>
      <c r="B170" s="237"/>
      <c r="C170" s="238"/>
      <c r="D170" s="233" t="s">
        <v>149</v>
      </c>
      <c r="E170" s="239" t="s">
        <v>19</v>
      </c>
      <c r="F170" s="240" t="s">
        <v>800</v>
      </c>
      <c r="G170" s="238"/>
      <c r="H170" s="241">
        <v>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149</v>
      </c>
      <c r="AU170" s="247" t="s">
        <v>82</v>
      </c>
      <c r="AV170" s="13" t="s">
        <v>82</v>
      </c>
      <c r="AW170" s="13" t="s">
        <v>33</v>
      </c>
      <c r="AX170" s="13" t="s">
        <v>72</v>
      </c>
      <c r="AY170" s="247" t="s">
        <v>138</v>
      </c>
    </row>
    <row r="171" s="13" customFormat="1">
      <c r="A171" s="13"/>
      <c r="B171" s="237"/>
      <c r="C171" s="238"/>
      <c r="D171" s="233" t="s">
        <v>149</v>
      </c>
      <c r="E171" s="239" t="s">
        <v>19</v>
      </c>
      <c r="F171" s="240" t="s">
        <v>801</v>
      </c>
      <c r="G171" s="238"/>
      <c r="H171" s="241">
        <v>26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149</v>
      </c>
      <c r="AU171" s="247" t="s">
        <v>82</v>
      </c>
      <c r="AV171" s="13" t="s">
        <v>82</v>
      </c>
      <c r="AW171" s="13" t="s">
        <v>33</v>
      </c>
      <c r="AX171" s="13" t="s">
        <v>72</v>
      </c>
      <c r="AY171" s="247" t="s">
        <v>138</v>
      </c>
    </row>
    <row r="172" s="13" customFormat="1">
      <c r="A172" s="13"/>
      <c r="B172" s="237"/>
      <c r="C172" s="238"/>
      <c r="D172" s="233" t="s">
        <v>149</v>
      </c>
      <c r="E172" s="239" t="s">
        <v>19</v>
      </c>
      <c r="F172" s="240" t="s">
        <v>852</v>
      </c>
      <c r="G172" s="238"/>
      <c r="H172" s="241">
        <v>11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149</v>
      </c>
      <c r="AU172" s="247" t="s">
        <v>82</v>
      </c>
      <c r="AV172" s="13" t="s">
        <v>82</v>
      </c>
      <c r="AW172" s="13" t="s">
        <v>33</v>
      </c>
      <c r="AX172" s="13" t="s">
        <v>72</v>
      </c>
      <c r="AY172" s="247" t="s">
        <v>138</v>
      </c>
    </row>
    <row r="173" s="13" customFormat="1">
      <c r="A173" s="13"/>
      <c r="B173" s="237"/>
      <c r="C173" s="238"/>
      <c r="D173" s="233" t="s">
        <v>149</v>
      </c>
      <c r="E173" s="239" t="s">
        <v>19</v>
      </c>
      <c r="F173" s="240" t="s">
        <v>853</v>
      </c>
      <c r="G173" s="238"/>
      <c r="H173" s="241">
        <v>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149</v>
      </c>
      <c r="AU173" s="247" t="s">
        <v>82</v>
      </c>
      <c r="AV173" s="13" t="s">
        <v>82</v>
      </c>
      <c r="AW173" s="13" t="s">
        <v>33</v>
      </c>
      <c r="AX173" s="13" t="s">
        <v>72</v>
      </c>
      <c r="AY173" s="247" t="s">
        <v>138</v>
      </c>
    </row>
    <row r="174" s="2" customFormat="1" ht="16.5" customHeight="1">
      <c r="A174" s="40"/>
      <c r="B174" s="41"/>
      <c r="C174" s="259" t="s">
        <v>295</v>
      </c>
      <c r="D174" s="259" t="s">
        <v>268</v>
      </c>
      <c r="E174" s="260" t="s">
        <v>854</v>
      </c>
      <c r="F174" s="261" t="s">
        <v>855</v>
      </c>
      <c r="G174" s="262" t="s">
        <v>526</v>
      </c>
      <c r="H174" s="263">
        <v>40</v>
      </c>
      <c r="I174" s="264"/>
      <c r="J174" s="265">
        <f>ROUND(I174*H174,2)</f>
        <v>0</v>
      </c>
      <c r="K174" s="261" t="s">
        <v>144</v>
      </c>
      <c r="L174" s="266"/>
      <c r="M174" s="267" t="s">
        <v>19</v>
      </c>
      <c r="N174" s="268" t="s">
        <v>43</v>
      </c>
      <c r="O174" s="86"/>
      <c r="P174" s="229">
        <f>O174*H174</f>
        <v>0</v>
      </c>
      <c r="Q174" s="229">
        <v>0.0064999999999999997</v>
      </c>
      <c r="R174" s="229">
        <f>Q174*H174</f>
        <v>0.26000000000000001</v>
      </c>
      <c r="S174" s="229">
        <v>0</v>
      </c>
      <c r="T174" s="23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1" t="s">
        <v>188</v>
      </c>
      <c r="AT174" s="231" t="s">
        <v>268</v>
      </c>
      <c r="AU174" s="231" t="s">
        <v>82</v>
      </c>
      <c r="AY174" s="19" t="s">
        <v>138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9" t="s">
        <v>80</v>
      </c>
      <c r="BK174" s="232">
        <f>ROUND(I174*H174,2)</f>
        <v>0</v>
      </c>
      <c r="BL174" s="19" t="s">
        <v>145</v>
      </c>
      <c r="BM174" s="231" t="s">
        <v>856</v>
      </c>
    </row>
    <row r="175" s="2" customFormat="1">
      <c r="A175" s="40"/>
      <c r="B175" s="41"/>
      <c r="C175" s="42"/>
      <c r="D175" s="233" t="s">
        <v>147</v>
      </c>
      <c r="E175" s="42"/>
      <c r="F175" s="234" t="s">
        <v>855</v>
      </c>
      <c r="G175" s="42"/>
      <c r="H175" s="42"/>
      <c r="I175" s="138"/>
      <c r="J175" s="42"/>
      <c r="K175" s="42"/>
      <c r="L175" s="46"/>
      <c r="M175" s="235"/>
      <c r="N175" s="236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147</v>
      </c>
      <c r="AU175" s="19" t="s">
        <v>82</v>
      </c>
    </row>
    <row r="176" s="13" customFormat="1">
      <c r="A176" s="13"/>
      <c r="B176" s="237"/>
      <c r="C176" s="238"/>
      <c r="D176" s="233" t="s">
        <v>149</v>
      </c>
      <c r="E176" s="239" t="s">
        <v>19</v>
      </c>
      <c r="F176" s="240" t="s">
        <v>800</v>
      </c>
      <c r="G176" s="238"/>
      <c r="H176" s="241">
        <v>2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149</v>
      </c>
      <c r="AU176" s="247" t="s">
        <v>82</v>
      </c>
      <c r="AV176" s="13" t="s">
        <v>82</v>
      </c>
      <c r="AW176" s="13" t="s">
        <v>33</v>
      </c>
      <c r="AX176" s="13" t="s">
        <v>72</v>
      </c>
      <c r="AY176" s="247" t="s">
        <v>138</v>
      </c>
    </row>
    <row r="177" s="13" customFormat="1">
      <c r="A177" s="13"/>
      <c r="B177" s="237"/>
      <c r="C177" s="238"/>
      <c r="D177" s="233" t="s">
        <v>149</v>
      </c>
      <c r="E177" s="239" t="s">
        <v>19</v>
      </c>
      <c r="F177" s="240" t="s">
        <v>801</v>
      </c>
      <c r="G177" s="238"/>
      <c r="H177" s="241">
        <v>26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149</v>
      </c>
      <c r="AU177" s="247" t="s">
        <v>82</v>
      </c>
      <c r="AV177" s="13" t="s">
        <v>82</v>
      </c>
      <c r="AW177" s="13" t="s">
        <v>33</v>
      </c>
      <c r="AX177" s="13" t="s">
        <v>72</v>
      </c>
      <c r="AY177" s="247" t="s">
        <v>138</v>
      </c>
    </row>
    <row r="178" s="13" customFormat="1">
      <c r="A178" s="13"/>
      <c r="B178" s="237"/>
      <c r="C178" s="238"/>
      <c r="D178" s="233" t="s">
        <v>149</v>
      </c>
      <c r="E178" s="239" t="s">
        <v>19</v>
      </c>
      <c r="F178" s="240" t="s">
        <v>852</v>
      </c>
      <c r="G178" s="238"/>
      <c r="H178" s="241">
        <v>11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149</v>
      </c>
      <c r="AU178" s="247" t="s">
        <v>82</v>
      </c>
      <c r="AV178" s="13" t="s">
        <v>82</v>
      </c>
      <c r="AW178" s="13" t="s">
        <v>33</v>
      </c>
      <c r="AX178" s="13" t="s">
        <v>72</v>
      </c>
      <c r="AY178" s="247" t="s">
        <v>138</v>
      </c>
    </row>
    <row r="179" s="13" customFormat="1">
      <c r="A179" s="13"/>
      <c r="B179" s="237"/>
      <c r="C179" s="238"/>
      <c r="D179" s="233" t="s">
        <v>149</v>
      </c>
      <c r="E179" s="239" t="s">
        <v>19</v>
      </c>
      <c r="F179" s="240" t="s">
        <v>853</v>
      </c>
      <c r="G179" s="238"/>
      <c r="H179" s="241">
        <v>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149</v>
      </c>
      <c r="AU179" s="247" t="s">
        <v>82</v>
      </c>
      <c r="AV179" s="13" t="s">
        <v>82</v>
      </c>
      <c r="AW179" s="13" t="s">
        <v>33</v>
      </c>
      <c r="AX179" s="13" t="s">
        <v>72</v>
      </c>
      <c r="AY179" s="247" t="s">
        <v>138</v>
      </c>
    </row>
    <row r="180" s="2" customFormat="1" ht="24" customHeight="1">
      <c r="A180" s="40"/>
      <c r="B180" s="41"/>
      <c r="C180" s="220" t="s">
        <v>302</v>
      </c>
      <c r="D180" s="220" t="s">
        <v>140</v>
      </c>
      <c r="E180" s="221" t="s">
        <v>857</v>
      </c>
      <c r="F180" s="222" t="s">
        <v>858</v>
      </c>
      <c r="G180" s="223" t="s">
        <v>496</v>
      </c>
      <c r="H180" s="224">
        <v>1720</v>
      </c>
      <c r="I180" s="225"/>
      <c r="J180" s="226">
        <f>ROUND(I180*H180,2)</f>
        <v>0</v>
      </c>
      <c r="K180" s="222" t="s">
        <v>144</v>
      </c>
      <c r="L180" s="46"/>
      <c r="M180" s="227" t="s">
        <v>19</v>
      </c>
      <c r="N180" s="228" t="s">
        <v>43</v>
      </c>
      <c r="O180" s="86"/>
      <c r="P180" s="229">
        <f>O180*H180</f>
        <v>0</v>
      </c>
      <c r="Q180" s="229">
        <v>8.0000000000000007E-05</v>
      </c>
      <c r="R180" s="229">
        <f>Q180*H180</f>
        <v>0.1376</v>
      </c>
      <c r="S180" s="229">
        <v>0</v>
      </c>
      <c r="T180" s="23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1" t="s">
        <v>145</v>
      </c>
      <c r="AT180" s="231" t="s">
        <v>140</v>
      </c>
      <c r="AU180" s="231" t="s">
        <v>82</v>
      </c>
      <c r="AY180" s="19" t="s">
        <v>138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9" t="s">
        <v>80</v>
      </c>
      <c r="BK180" s="232">
        <f>ROUND(I180*H180,2)</f>
        <v>0</v>
      </c>
      <c r="BL180" s="19" t="s">
        <v>145</v>
      </c>
      <c r="BM180" s="231" t="s">
        <v>859</v>
      </c>
    </row>
    <row r="181" s="2" customFormat="1">
      <c r="A181" s="40"/>
      <c r="B181" s="41"/>
      <c r="C181" s="42"/>
      <c r="D181" s="233" t="s">
        <v>147</v>
      </c>
      <c r="E181" s="42"/>
      <c r="F181" s="234" t="s">
        <v>860</v>
      </c>
      <c r="G181" s="42"/>
      <c r="H181" s="42"/>
      <c r="I181" s="138"/>
      <c r="J181" s="42"/>
      <c r="K181" s="42"/>
      <c r="L181" s="46"/>
      <c r="M181" s="235"/>
      <c r="N181" s="236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147</v>
      </c>
      <c r="AU181" s="19" t="s">
        <v>82</v>
      </c>
    </row>
    <row r="182" s="13" customFormat="1">
      <c r="A182" s="13"/>
      <c r="B182" s="237"/>
      <c r="C182" s="238"/>
      <c r="D182" s="233" t="s">
        <v>149</v>
      </c>
      <c r="E182" s="239" t="s">
        <v>19</v>
      </c>
      <c r="F182" s="240" t="s">
        <v>861</v>
      </c>
      <c r="G182" s="238"/>
      <c r="H182" s="241">
        <v>1720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149</v>
      </c>
      <c r="AU182" s="247" t="s">
        <v>82</v>
      </c>
      <c r="AV182" s="13" t="s">
        <v>82</v>
      </c>
      <c r="AW182" s="13" t="s">
        <v>33</v>
      </c>
      <c r="AX182" s="13" t="s">
        <v>72</v>
      </c>
      <c r="AY182" s="247" t="s">
        <v>138</v>
      </c>
    </row>
    <row r="183" s="2" customFormat="1" ht="24" customHeight="1">
      <c r="A183" s="40"/>
      <c r="B183" s="41"/>
      <c r="C183" s="220" t="s">
        <v>308</v>
      </c>
      <c r="D183" s="220" t="s">
        <v>140</v>
      </c>
      <c r="E183" s="221" t="s">
        <v>862</v>
      </c>
      <c r="F183" s="222" t="s">
        <v>863</v>
      </c>
      <c r="G183" s="223" t="s">
        <v>496</v>
      </c>
      <c r="H183" s="224">
        <v>2340</v>
      </c>
      <c r="I183" s="225"/>
      <c r="J183" s="226">
        <f>ROUND(I183*H183,2)</f>
        <v>0</v>
      </c>
      <c r="K183" s="222" t="s">
        <v>144</v>
      </c>
      <c r="L183" s="46"/>
      <c r="M183" s="227" t="s">
        <v>19</v>
      </c>
      <c r="N183" s="228" t="s">
        <v>43</v>
      </c>
      <c r="O183" s="86"/>
      <c r="P183" s="229">
        <f>O183*H183</f>
        <v>0</v>
      </c>
      <c r="Q183" s="229">
        <v>3.0000000000000001E-05</v>
      </c>
      <c r="R183" s="229">
        <f>Q183*H183</f>
        <v>0.070199999999999999</v>
      </c>
      <c r="S183" s="229">
        <v>0</v>
      </c>
      <c r="T183" s="23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145</v>
      </c>
      <c r="AT183" s="231" t="s">
        <v>140</v>
      </c>
      <c r="AU183" s="231" t="s">
        <v>82</v>
      </c>
      <c r="AY183" s="19" t="s">
        <v>138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9" t="s">
        <v>80</v>
      </c>
      <c r="BK183" s="232">
        <f>ROUND(I183*H183,2)</f>
        <v>0</v>
      </c>
      <c r="BL183" s="19" t="s">
        <v>145</v>
      </c>
      <c r="BM183" s="231" t="s">
        <v>864</v>
      </c>
    </row>
    <row r="184" s="2" customFormat="1">
      <c r="A184" s="40"/>
      <c r="B184" s="41"/>
      <c r="C184" s="42"/>
      <c r="D184" s="233" t="s">
        <v>147</v>
      </c>
      <c r="E184" s="42"/>
      <c r="F184" s="234" t="s">
        <v>865</v>
      </c>
      <c r="G184" s="42"/>
      <c r="H184" s="42"/>
      <c r="I184" s="138"/>
      <c r="J184" s="42"/>
      <c r="K184" s="42"/>
      <c r="L184" s="46"/>
      <c r="M184" s="235"/>
      <c r="N184" s="23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82</v>
      </c>
    </row>
    <row r="185" s="13" customFormat="1">
      <c r="A185" s="13"/>
      <c r="B185" s="237"/>
      <c r="C185" s="238"/>
      <c r="D185" s="233" t="s">
        <v>149</v>
      </c>
      <c r="E185" s="239" t="s">
        <v>19</v>
      </c>
      <c r="F185" s="240" t="s">
        <v>866</v>
      </c>
      <c r="G185" s="238"/>
      <c r="H185" s="241">
        <v>2340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149</v>
      </c>
      <c r="AU185" s="247" t="s">
        <v>82</v>
      </c>
      <c r="AV185" s="13" t="s">
        <v>82</v>
      </c>
      <c r="AW185" s="13" t="s">
        <v>33</v>
      </c>
      <c r="AX185" s="13" t="s">
        <v>72</v>
      </c>
      <c r="AY185" s="247" t="s">
        <v>138</v>
      </c>
    </row>
    <row r="186" s="2" customFormat="1" ht="24" customHeight="1">
      <c r="A186" s="40"/>
      <c r="B186" s="41"/>
      <c r="C186" s="220" t="s">
        <v>315</v>
      </c>
      <c r="D186" s="220" t="s">
        <v>140</v>
      </c>
      <c r="E186" s="221" t="s">
        <v>867</v>
      </c>
      <c r="F186" s="222" t="s">
        <v>868</v>
      </c>
      <c r="G186" s="223" t="s">
        <v>496</v>
      </c>
      <c r="H186" s="224">
        <v>5381</v>
      </c>
      <c r="I186" s="225"/>
      <c r="J186" s="226">
        <f>ROUND(I186*H186,2)</f>
        <v>0</v>
      </c>
      <c r="K186" s="222" t="s">
        <v>144</v>
      </c>
      <c r="L186" s="46"/>
      <c r="M186" s="227" t="s">
        <v>19</v>
      </c>
      <c r="N186" s="228" t="s">
        <v>43</v>
      </c>
      <c r="O186" s="86"/>
      <c r="P186" s="229">
        <f>O186*H186</f>
        <v>0</v>
      </c>
      <c r="Q186" s="229">
        <v>0.00014999999999999999</v>
      </c>
      <c r="R186" s="229">
        <f>Q186*H186</f>
        <v>0.80714999999999992</v>
      </c>
      <c r="S186" s="229">
        <v>0</v>
      </c>
      <c r="T186" s="23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1" t="s">
        <v>145</v>
      </c>
      <c r="AT186" s="231" t="s">
        <v>140</v>
      </c>
      <c r="AU186" s="231" t="s">
        <v>82</v>
      </c>
      <c r="AY186" s="19" t="s">
        <v>138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9" t="s">
        <v>80</v>
      </c>
      <c r="BK186" s="232">
        <f>ROUND(I186*H186,2)</f>
        <v>0</v>
      </c>
      <c r="BL186" s="19" t="s">
        <v>145</v>
      </c>
      <c r="BM186" s="231" t="s">
        <v>869</v>
      </c>
    </row>
    <row r="187" s="2" customFormat="1">
      <c r="A187" s="40"/>
      <c r="B187" s="41"/>
      <c r="C187" s="42"/>
      <c r="D187" s="233" t="s">
        <v>147</v>
      </c>
      <c r="E187" s="42"/>
      <c r="F187" s="234" t="s">
        <v>870</v>
      </c>
      <c r="G187" s="42"/>
      <c r="H187" s="42"/>
      <c r="I187" s="138"/>
      <c r="J187" s="42"/>
      <c r="K187" s="42"/>
      <c r="L187" s="46"/>
      <c r="M187" s="235"/>
      <c r="N187" s="236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147</v>
      </c>
      <c r="AU187" s="19" t="s">
        <v>82</v>
      </c>
    </row>
    <row r="188" s="13" customFormat="1">
      <c r="A188" s="13"/>
      <c r="B188" s="237"/>
      <c r="C188" s="238"/>
      <c r="D188" s="233" t="s">
        <v>149</v>
      </c>
      <c r="E188" s="239" t="s">
        <v>19</v>
      </c>
      <c r="F188" s="240" t="s">
        <v>871</v>
      </c>
      <c r="G188" s="238"/>
      <c r="H188" s="241">
        <v>5381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149</v>
      </c>
      <c r="AU188" s="247" t="s">
        <v>82</v>
      </c>
      <c r="AV188" s="13" t="s">
        <v>82</v>
      </c>
      <c r="AW188" s="13" t="s">
        <v>33</v>
      </c>
      <c r="AX188" s="13" t="s">
        <v>72</v>
      </c>
      <c r="AY188" s="247" t="s">
        <v>138</v>
      </c>
    </row>
    <row r="189" s="2" customFormat="1" ht="24" customHeight="1">
      <c r="A189" s="40"/>
      <c r="B189" s="41"/>
      <c r="C189" s="220" t="s">
        <v>320</v>
      </c>
      <c r="D189" s="220" t="s">
        <v>140</v>
      </c>
      <c r="E189" s="221" t="s">
        <v>872</v>
      </c>
      <c r="F189" s="222" t="s">
        <v>873</v>
      </c>
      <c r="G189" s="223" t="s">
        <v>496</v>
      </c>
      <c r="H189" s="224">
        <v>180</v>
      </c>
      <c r="I189" s="225"/>
      <c r="J189" s="226">
        <f>ROUND(I189*H189,2)</f>
        <v>0</v>
      </c>
      <c r="K189" s="222" t="s">
        <v>144</v>
      </c>
      <c r="L189" s="46"/>
      <c r="M189" s="227" t="s">
        <v>19</v>
      </c>
      <c r="N189" s="228" t="s">
        <v>43</v>
      </c>
      <c r="O189" s="86"/>
      <c r="P189" s="229">
        <f>O189*H189</f>
        <v>0</v>
      </c>
      <c r="Q189" s="229">
        <v>5.0000000000000002E-05</v>
      </c>
      <c r="R189" s="229">
        <f>Q189*H189</f>
        <v>0.0090000000000000011</v>
      </c>
      <c r="S189" s="229">
        <v>0</v>
      </c>
      <c r="T189" s="23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1" t="s">
        <v>145</v>
      </c>
      <c r="AT189" s="231" t="s">
        <v>140</v>
      </c>
      <c r="AU189" s="231" t="s">
        <v>82</v>
      </c>
      <c r="AY189" s="19" t="s">
        <v>138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9" t="s">
        <v>80</v>
      </c>
      <c r="BK189" s="232">
        <f>ROUND(I189*H189,2)</f>
        <v>0</v>
      </c>
      <c r="BL189" s="19" t="s">
        <v>145</v>
      </c>
      <c r="BM189" s="231" t="s">
        <v>874</v>
      </c>
    </row>
    <row r="190" s="2" customFormat="1">
      <c r="A190" s="40"/>
      <c r="B190" s="41"/>
      <c r="C190" s="42"/>
      <c r="D190" s="233" t="s">
        <v>147</v>
      </c>
      <c r="E190" s="42"/>
      <c r="F190" s="234" t="s">
        <v>875</v>
      </c>
      <c r="G190" s="42"/>
      <c r="H190" s="42"/>
      <c r="I190" s="138"/>
      <c r="J190" s="42"/>
      <c r="K190" s="42"/>
      <c r="L190" s="46"/>
      <c r="M190" s="235"/>
      <c r="N190" s="23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82</v>
      </c>
    </row>
    <row r="191" s="13" customFormat="1">
      <c r="A191" s="13"/>
      <c r="B191" s="237"/>
      <c r="C191" s="238"/>
      <c r="D191" s="233" t="s">
        <v>149</v>
      </c>
      <c r="E191" s="239" t="s">
        <v>19</v>
      </c>
      <c r="F191" s="240" t="s">
        <v>876</v>
      </c>
      <c r="G191" s="238"/>
      <c r="H191" s="241">
        <v>180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149</v>
      </c>
      <c r="AU191" s="247" t="s">
        <v>82</v>
      </c>
      <c r="AV191" s="13" t="s">
        <v>82</v>
      </c>
      <c r="AW191" s="13" t="s">
        <v>33</v>
      </c>
      <c r="AX191" s="13" t="s">
        <v>72</v>
      </c>
      <c r="AY191" s="247" t="s">
        <v>138</v>
      </c>
    </row>
    <row r="192" s="2" customFormat="1" ht="24" customHeight="1">
      <c r="A192" s="40"/>
      <c r="B192" s="41"/>
      <c r="C192" s="220" t="s">
        <v>324</v>
      </c>
      <c r="D192" s="220" t="s">
        <v>140</v>
      </c>
      <c r="E192" s="221" t="s">
        <v>877</v>
      </c>
      <c r="F192" s="222" t="s">
        <v>878</v>
      </c>
      <c r="G192" s="223" t="s">
        <v>143</v>
      </c>
      <c r="H192" s="224">
        <v>8</v>
      </c>
      <c r="I192" s="225"/>
      <c r="J192" s="226">
        <f>ROUND(I192*H192,2)</f>
        <v>0</v>
      </c>
      <c r="K192" s="222" t="s">
        <v>144</v>
      </c>
      <c r="L192" s="46"/>
      <c r="M192" s="227" t="s">
        <v>19</v>
      </c>
      <c r="N192" s="228" t="s">
        <v>43</v>
      </c>
      <c r="O192" s="86"/>
      <c r="P192" s="229">
        <f>O192*H192</f>
        <v>0</v>
      </c>
      <c r="Q192" s="229">
        <v>0.00059999999999999995</v>
      </c>
      <c r="R192" s="229">
        <f>Q192*H192</f>
        <v>0.0047999999999999996</v>
      </c>
      <c r="S192" s="229">
        <v>0</v>
      </c>
      <c r="T192" s="23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1" t="s">
        <v>145</v>
      </c>
      <c r="AT192" s="231" t="s">
        <v>140</v>
      </c>
      <c r="AU192" s="231" t="s">
        <v>82</v>
      </c>
      <c r="AY192" s="19" t="s">
        <v>138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9" t="s">
        <v>80</v>
      </c>
      <c r="BK192" s="232">
        <f>ROUND(I192*H192,2)</f>
        <v>0</v>
      </c>
      <c r="BL192" s="19" t="s">
        <v>145</v>
      </c>
      <c r="BM192" s="231" t="s">
        <v>879</v>
      </c>
    </row>
    <row r="193" s="2" customFormat="1">
      <c r="A193" s="40"/>
      <c r="B193" s="41"/>
      <c r="C193" s="42"/>
      <c r="D193" s="233" t="s">
        <v>147</v>
      </c>
      <c r="E193" s="42"/>
      <c r="F193" s="234" t="s">
        <v>880</v>
      </c>
      <c r="G193" s="42"/>
      <c r="H193" s="42"/>
      <c r="I193" s="138"/>
      <c r="J193" s="42"/>
      <c r="K193" s="42"/>
      <c r="L193" s="46"/>
      <c r="M193" s="235"/>
      <c r="N193" s="23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147</v>
      </c>
      <c r="AU193" s="19" t="s">
        <v>82</v>
      </c>
    </row>
    <row r="194" s="13" customFormat="1">
      <c r="A194" s="13"/>
      <c r="B194" s="237"/>
      <c r="C194" s="238"/>
      <c r="D194" s="233" t="s">
        <v>149</v>
      </c>
      <c r="E194" s="239" t="s">
        <v>19</v>
      </c>
      <c r="F194" s="240" t="s">
        <v>881</v>
      </c>
      <c r="G194" s="238"/>
      <c r="H194" s="241">
        <v>8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149</v>
      </c>
      <c r="AU194" s="247" t="s">
        <v>82</v>
      </c>
      <c r="AV194" s="13" t="s">
        <v>82</v>
      </c>
      <c r="AW194" s="13" t="s">
        <v>33</v>
      </c>
      <c r="AX194" s="13" t="s">
        <v>72</v>
      </c>
      <c r="AY194" s="247" t="s">
        <v>138</v>
      </c>
    </row>
    <row r="195" s="2" customFormat="1" ht="24" customHeight="1">
      <c r="A195" s="40"/>
      <c r="B195" s="41"/>
      <c r="C195" s="220" t="s">
        <v>330</v>
      </c>
      <c r="D195" s="220" t="s">
        <v>140</v>
      </c>
      <c r="E195" s="221" t="s">
        <v>882</v>
      </c>
      <c r="F195" s="222" t="s">
        <v>883</v>
      </c>
      <c r="G195" s="223" t="s">
        <v>496</v>
      </c>
      <c r="H195" s="224">
        <v>1720</v>
      </c>
      <c r="I195" s="225"/>
      <c r="J195" s="226">
        <f>ROUND(I195*H195,2)</f>
        <v>0</v>
      </c>
      <c r="K195" s="222" t="s">
        <v>144</v>
      </c>
      <c r="L195" s="46"/>
      <c r="M195" s="227" t="s">
        <v>19</v>
      </c>
      <c r="N195" s="228" t="s">
        <v>43</v>
      </c>
      <c r="O195" s="86"/>
      <c r="P195" s="229">
        <f>O195*H195</f>
        <v>0</v>
      </c>
      <c r="Q195" s="229">
        <v>0.00033</v>
      </c>
      <c r="R195" s="229">
        <f>Q195*H195</f>
        <v>0.56759999999999999</v>
      </c>
      <c r="S195" s="229">
        <v>0</v>
      </c>
      <c r="T195" s="23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1" t="s">
        <v>145</v>
      </c>
      <c r="AT195" s="231" t="s">
        <v>140</v>
      </c>
      <c r="AU195" s="231" t="s">
        <v>82</v>
      </c>
      <c r="AY195" s="19" t="s">
        <v>138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9" t="s">
        <v>80</v>
      </c>
      <c r="BK195" s="232">
        <f>ROUND(I195*H195,2)</f>
        <v>0</v>
      </c>
      <c r="BL195" s="19" t="s">
        <v>145</v>
      </c>
      <c r="BM195" s="231" t="s">
        <v>884</v>
      </c>
    </row>
    <row r="196" s="2" customFormat="1">
      <c r="A196" s="40"/>
      <c r="B196" s="41"/>
      <c r="C196" s="42"/>
      <c r="D196" s="233" t="s">
        <v>147</v>
      </c>
      <c r="E196" s="42"/>
      <c r="F196" s="234" t="s">
        <v>885</v>
      </c>
      <c r="G196" s="42"/>
      <c r="H196" s="42"/>
      <c r="I196" s="138"/>
      <c r="J196" s="42"/>
      <c r="K196" s="42"/>
      <c r="L196" s="46"/>
      <c r="M196" s="235"/>
      <c r="N196" s="236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147</v>
      </c>
      <c r="AU196" s="19" t="s">
        <v>82</v>
      </c>
    </row>
    <row r="197" s="13" customFormat="1">
      <c r="A197" s="13"/>
      <c r="B197" s="237"/>
      <c r="C197" s="238"/>
      <c r="D197" s="233" t="s">
        <v>149</v>
      </c>
      <c r="E197" s="239" t="s">
        <v>19</v>
      </c>
      <c r="F197" s="240" t="s">
        <v>886</v>
      </c>
      <c r="G197" s="238"/>
      <c r="H197" s="241">
        <v>1720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149</v>
      </c>
      <c r="AU197" s="247" t="s">
        <v>82</v>
      </c>
      <c r="AV197" s="13" t="s">
        <v>82</v>
      </c>
      <c r="AW197" s="13" t="s">
        <v>33</v>
      </c>
      <c r="AX197" s="13" t="s">
        <v>72</v>
      </c>
      <c r="AY197" s="247" t="s">
        <v>138</v>
      </c>
    </row>
    <row r="198" s="2" customFormat="1" ht="24" customHeight="1">
      <c r="A198" s="40"/>
      <c r="B198" s="41"/>
      <c r="C198" s="220" t="s">
        <v>337</v>
      </c>
      <c r="D198" s="220" t="s">
        <v>140</v>
      </c>
      <c r="E198" s="221" t="s">
        <v>887</v>
      </c>
      <c r="F198" s="222" t="s">
        <v>888</v>
      </c>
      <c r="G198" s="223" t="s">
        <v>496</v>
      </c>
      <c r="H198" s="224">
        <v>2340</v>
      </c>
      <c r="I198" s="225"/>
      <c r="J198" s="226">
        <f>ROUND(I198*H198,2)</f>
        <v>0</v>
      </c>
      <c r="K198" s="222" t="s">
        <v>144</v>
      </c>
      <c r="L198" s="46"/>
      <c r="M198" s="227" t="s">
        <v>19</v>
      </c>
      <c r="N198" s="228" t="s">
        <v>43</v>
      </c>
      <c r="O198" s="86"/>
      <c r="P198" s="229">
        <f>O198*H198</f>
        <v>0</v>
      </c>
      <c r="Q198" s="229">
        <v>0.00011</v>
      </c>
      <c r="R198" s="229">
        <f>Q198*H198</f>
        <v>0.25740000000000002</v>
      </c>
      <c r="S198" s="229">
        <v>0</v>
      </c>
      <c r="T198" s="23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1" t="s">
        <v>145</v>
      </c>
      <c r="AT198" s="231" t="s">
        <v>140</v>
      </c>
      <c r="AU198" s="231" t="s">
        <v>82</v>
      </c>
      <c r="AY198" s="19" t="s">
        <v>138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9" t="s">
        <v>80</v>
      </c>
      <c r="BK198" s="232">
        <f>ROUND(I198*H198,2)</f>
        <v>0</v>
      </c>
      <c r="BL198" s="19" t="s">
        <v>145</v>
      </c>
      <c r="BM198" s="231" t="s">
        <v>889</v>
      </c>
    </row>
    <row r="199" s="2" customFormat="1">
      <c r="A199" s="40"/>
      <c r="B199" s="41"/>
      <c r="C199" s="42"/>
      <c r="D199" s="233" t="s">
        <v>147</v>
      </c>
      <c r="E199" s="42"/>
      <c r="F199" s="234" t="s">
        <v>890</v>
      </c>
      <c r="G199" s="42"/>
      <c r="H199" s="42"/>
      <c r="I199" s="138"/>
      <c r="J199" s="42"/>
      <c r="K199" s="42"/>
      <c r="L199" s="46"/>
      <c r="M199" s="235"/>
      <c r="N199" s="23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147</v>
      </c>
      <c r="AU199" s="19" t="s">
        <v>82</v>
      </c>
    </row>
    <row r="200" s="13" customFormat="1">
      <c r="A200" s="13"/>
      <c r="B200" s="237"/>
      <c r="C200" s="238"/>
      <c r="D200" s="233" t="s">
        <v>149</v>
      </c>
      <c r="E200" s="239" t="s">
        <v>19</v>
      </c>
      <c r="F200" s="240" t="s">
        <v>891</v>
      </c>
      <c r="G200" s="238"/>
      <c r="H200" s="241">
        <v>2340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149</v>
      </c>
      <c r="AU200" s="247" t="s">
        <v>82</v>
      </c>
      <c r="AV200" s="13" t="s">
        <v>82</v>
      </c>
      <c r="AW200" s="13" t="s">
        <v>33</v>
      </c>
      <c r="AX200" s="13" t="s">
        <v>72</v>
      </c>
      <c r="AY200" s="247" t="s">
        <v>138</v>
      </c>
    </row>
    <row r="201" s="2" customFormat="1" ht="24" customHeight="1">
      <c r="A201" s="40"/>
      <c r="B201" s="41"/>
      <c r="C201" s="220" t="s">
        <v>340</v>
      </c>
      <c r="D201" s="220" t="s">
        <v>140</v>
      </c>
      <c r="E201" s="221" t="s">
        <v>892</v>
      </c>
      <c r="F201" s="222" t="s">
        <v>893</v>
      </c>
      <c r="G201" s="223" t="s">
        <v>496</v>
      </c>
      <c r="H201" s="224">
        <v>5381</v>
      </c>
      <c r="I201" s="225"/>
      <c r="J201" s="226">
        <f>ROUND(I201*H201,2)</f>
        <v>0</v>
      </c>
      <c r="K201" s="222" t="s">
        <v>144</v>
      </c>
      <c r="L201" s="46"/>
      <c r="M201" s="227" t="s">
        <v>19</v>
      </c>
      <c r="N201" s="228" t="s">
        <v>43</v>
      </c>
      <c r="O201" s="86"/>
      <c r="P201" s="229">
        <f>O201*H201</f>
        <v>0</v>
      </c>
      <c r="Q201" s="229">
        <v>0.00064999999999999997</v>
      </c>
      <c r="R201" s="229">
        <f>Q201*H201</f>
        <v>3.4976499999999997</v>
      </c>
      <c r="S201" s="229">
        <v>0</v>
      </c>
      <c r="T201" s="23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1" t="s">
        <v>145</v>
      </c>
      <c r="AT201" s="231" t="s">
        <v>140</v>
      </c>
      <c r="AU201" s="231" t="s">
        <v>82</v>
      </c>
      <c r="AY201" s="19" t="s">
        <v>138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9" t="s">
        <v>80</v>
      </c>
      <c r="BK201" s="232">
        <f>ROUND(I201*H201,2)</f>
        <v>0</v>
      </c>
      <c r="BL201" s="19" t="s">
        <v>145</v>
      </c>
      <c r="BM201" s="231" t="s">
        <v>894</v>
      </c>
    </row>
    <row r="202" s="2" customFormat="1">
      <c r="A202" s="40"/>
      <c r="B202" s="41"/>
      <c r="C202" s="42"/>
      <c r="D202" s="233" t="s">
        <v>147</v>
      </c>
      <c r="E202" s="42"/>
      <c r="F202" s="234" t="s">
        <v>895</v>
      </c>
      <c r="G202" s="42"/>
      <c r="H202" s="42"/>
      <c r="I202" s="138"/>
      <c r="J202" s="42"/>
      <c r="K202" s="42"/>
      <c r="L202" s="46"/>
      <c r="M202" s="235"/>
      <c r="N202" s="23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147</v>
      </c>
      <c r="AU202" s="19" t="s">
        <v>82</v>
      </c>
    </row>
    <row r="203" s="13" customFormat="1">
      <c r="A203" s="13"/>
      <c r="B203" s="237"/>
      <c r="C203" s="238"/>
      <c r="D203" s="233" t="s">
        <v>149</v>
      </c>
      <c r="E203" s="239" t="s">
        <v>19</v>
      </c>
      <c r="F203" s="240" t="s">
        <v>896</v>
      </c>
      <c r="G203" s="238"/>
      <c r="H203" s="241">
        <v>5381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149</v>
      </c>
      <c r="AU203" s="247" t="s">
        <v>82</v>
      </c>
      <c r="AV203" s="13" t="s">
        <v>82</v>
      </c>
      <c r="AW203" s="13" t="s">
        <v>33</v>
      </c>
      <c r="AX203" s="13" t="s">
        <v>72</v>
      </c>
      <c r="AY203" s="247" t="s">
        <v>138</v>
      </c>
    </row>
    <row r="204" s="2" customFormat="1" ht="24" customHeight="1">
      <c r="A204" s="40"/>
      <c r="B204" s="41"/>
      <c r="C204" s="220" t="s">
        <v>346</v>
      </c>
      <c r="D204" s="220" t="s">
        <v>140</v>
      </c>
      <c r="E204" s="221" t="s">
        <v>897</v>
      </c>
      <c r="F204" s="222" t="s">
        <v>898</v>
      </c>
      <c r="G204" s="223" t="s">
        <v>496</v>
      </c>
      <c r="H204" s="224">
        <v>180</v>
      </c>
      <c r="I204" s="225"/>
      <c r="J204" s="226">
        <f>ROUND(I204*H204,2)</f>
        <v>0</v>
      </c>
      <c r="K204" s="222" t="s">
        <v>144</v>
      </c>
      <c r="L204" s="46"/>
      <c r="M204" s="227" t="s">
        <v>19</v>
      </c>
      <c r="N204" s="228" t="s">
        <v>43</v>
      </c>
      <c r="O204" s="86"/>
      <c r="P204" s="229">
        <f>O204*H204</f>
        <v>0</v>
      </c>
      <c r="Q204" s="229">
        <v>0.00038000000000000002</v>
      </c>
      <c r="R204" s="229">
        <f>Q204*H204</f>
        <v>0.068400000000000002</v>
      </c>
      <c r="S204" s="229">
        <v>0</v>
      </c>
      <c r="T204" s="23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1" t="s">
        <v>145</v>
      </c>
      <c r="AT204" s="231" t="s">
        <v>140</v>
      </c>
      <c r="AU204" s="231" t="s">
        <v>82</v>
      </c>
      <c r="AY204" s="19" t="s">
        <v>138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9" t="s">
        <v>80</v>
      </c>
      <c r="BK204" s="232">
        <f>ROUND(I204*H204,2)</f>
        <v>0</v>
      </c>
      <c r="BL204" s="19" t="s">
        <v>145</v>
      </c>
      <c r="BM204" s="231" t="s">
        <v>899</v>
      </c>
    </row>
    <row r="205" s="2" customFormat="1">
      <c r="A205" s="40"/>
      <c r="B205" s="41"/>
      <c r="C205" s="42"/>
      <c r="D205" s="233" t="s">
        <v>147</v>
      </c>
      <c r="E205" s="42"/>
      <c r="F205" s="234" t="s">
        <v>900</v>
      </c>
      <c r="G205" s="42"/>
      <c r="H205" s="42"/>
      <c r="I205" s="138"/>
      <c r="J205" s="42"/>
      <c r="K205" s="42"/>
      <c r="L205" s="46"/>
      <c r="M205" s="235"/>
      <c r="N205" s="23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147</v>
      </c>
      <c r="AU205" s="19" t="s">
        <v>82</v>
      </c>
    </row>
    <row r="206" s="13" customFormat="1">
      <c r="A206" s="13"/>
      <c r="B206" s="237"/>
      <c r="C206" s="238"/>
      <c r="D206" s="233" t="s">
        <v>149</v>
      </c>
      <c r="E206" s="239" t="s">
        <v>19</v>
      </c>
      <c r="F206" s="240" t="s">
        <v>901</v>
      </c>
      <c r="G206" s="238"/>
      <c r="H206" s="241">
        <v>180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149</v>
      </c>
      <c r="AU206" s="247" t="s">
        <v>82</v>
      </c>
      <c r="AV206" s="13" t="s">
        <v>82</v>
      </c>
      <c r="AW206" s="13" t="s">
        <v>33</v>
      </c>
      <c r="AX206" s="13" t="s">
        <v>72</v>
      </c>
      <c r="AY206" s="247" t="s">
        <v>138</v>
      </c>
    </row>
    <row r="207" s="2" customFormat="1" ht="24" customHeight="1">
      <c r="A207" s="40"/>
      <c r="B207" s="41"/>
      <c r="C207" s="220" t="s">
        <v>354</v>
      </c>
      <c r="D207" s="220" t="s">
        <v>140</v>
      </c>
      <c r="E207" s="221" t="s">
        <v>902</v>
      </c>
      <c r="F207" s="222" t="s">
        <v>903</v>
      </c>
      <c r="G207" s="223" t="s">
        <v>143</v>
      </c>
      <c r="H207" s="224">
        <v>8</v>
      </c>
      <c r="I207" s="225"/>
      <c r="J207" s="226">
        <f>ROUND(I207*H207,2)</f>
        <v>0</v>
      </c>
      <c r="K207" s="222" t="s">
        <v>144</v>
      </c>
      <c r="L207" s="46"/>
      <c r="M207" s="227" t="s">
        <v>19</v>
      </c>
      <c r="N207" s="228" t="s">
        <v>43</v>
      </c>
      <c r="O207" s="86"/>
      <c r="P207" s="229">
        <f>O207*H207</f>
        <v>0</v>
      </c>
      <c r="Q207" s="229">
        <v>0.0025999999999999999</v>
      </c>
      <c r="R207" s="229">
        <f>Q207*H207</f>
        <v>0.020799999999999999</v>
      </c>
      <c r="S207" s="229">
        <v>0</v>
      </c>
      <c r="T207" s="23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1" t="s">
        <v>145</v>
      </c>
      <c r="AT207" s="231" t="s">
        <v>140</v>
      </c>
      <c r="AU207" s="231" t="s">
        <v>82</v>
      </c>
      <c r="AY207" s="19" t="s">
        <v>138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9" t="s">
        <v>80</v>
      </c>
      <c r="BK207" s="232">
        <f>ROUND(I207*H207,2)</f>
        <v>0</v>
      </c>
      <c r="BL207" s="19" t="s">
        <v>145</v>
      </c>
      <c r="BM207" s="231" t="s">
        <v>904</v>
      </c>
    </row>
    <row r="208" s="2" customFormat="1">
      <c r="A208" s="40"/>
      <c r="B208" s="41"/>
      <c r="C208" s="42"/>
      <c r="D208" s="233" t="s">
        <v>147</v>
      </c>
      <c r="E208" s="42"/>
      <c r="F208" s="234" t="s">
        <v>905</v>
      </c>
      <c r="G208" s="42"/>
      <c r="H208" s="42"/>
      <c r="I208" s="138"/>
      <c r="J208" s="42"/>
      <c r="K208" s="42"/>
      <c r="L208" s="46"/>
      <c r="M208" s="235"/>
      <c r="N208" s="23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147</v>
      </c>
      <c r="AU208" s="19" t="s">
        <v>82</v>
      </c>
    </row>
    <row r="209" s="13" customFormat="1">
      <c r="A209" s="13"/>
      <c r="B209" s="237"/>
      <c r="C209" s="238"/>
      <c r="D209" s="233" t="s">
        <v>149</v>
      </c>
      <c r="E209" s="239" t="s">
        <v>19</v>
      </c>
      <c r="F209" s="240" t="s">
        <v>906</v>
      </c>
      <c r="G209" s="238"/>
      <c r="H209" s="241">
        <v>8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149</v>
      </c>
      <c r="AU209" s="247" t="s">
        <v>82</v>
      </c>
      <c r="AV209" s="13" t="s">
        <v>82</v>
      </c>
      <c r="AW209" s="13" t="s">
        <v>33</v>
      </c>
      <c r="AX209" s="13" t="s">
        <v>72</v>
      </c>
      <c r="AY209" s="247" t="s">
        <v>138</v>
      </c>
    </row>
    <row r="210" s="2" customFormat="1" ht="16.5" customHeight="1">
      <c r="A210" s="40"/>
      <c r="B210" s="41"/>
      <c r="C210" s="220" t="s">
        <v>360</v>
      </c>
      <c r="D210" s="220" t="s">
        <v>140</v>
      </c>
      <c r="E210" s="221" t="s">
        <v>907</v>
      </c>
      <c r="F210" s="222" t="s">
        <v>908</v>
      </c>
      <c r="G210" s="223" t="s">
        <v>496</v>
      </c>
      <c r="H210" s="224">
        <v>9621</v>
      </c>
      <c r="I210" s="225"/>
      <c r="J210" s="226">
        <f>ROUND(I210*H210,2)</f>
        <v>0</v>
      </c>
      <c r="K210" s="222" t="s">
        <v>144</v>
      </c>
      <c r="L210" s="46"/>
      <c r="M210" s="227" t="s">
        <v>19</v>
      </c>
      <c r="N210" s="228" t="s">
        <v>43</v>
      </c>
      <c r="O210" s="8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145</v>
      </c>
      <c r="AT210" s="231" t="s">
        <v>140</v>
      </c>
      <c r="AU210" s="231" t="s">
        <v>82</v>
      </c>
      <c r="AY210" s="19" t="s">
        <v>138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9" t="s">
        <v>80</v>
      </c>
      <c r="BK210" s="232">
        <f>ROUND(I210*H210,2)</f>
        <v>0</v>
      </c>
      <c r="BL210" s="19" t="s">
        <v>145</v>
      </c>
      <c r="BM210" s="231" t="s">
        <v>909</v>
      </c>
    </row>
    <row r="211" s="2" customFormat="1">
      <c r="A211" s="40"/>
      <c r="B211" s="41"/>
      <c r="C211" s="42"/>
      <c r="D211" s="233" t="s">
        <v>147</v>
      </c>
      <c r="E211" s="42"/>
      <c r="F211" s="234" t="s">
        <v>910</v>
      </c>
      <c r="G211" s="42"/>
      <c r="H211" s="42"/>
      <c r="I211" s="138"/>
      <c r="J211" s="42"/>
      <c r="K211" s="42"/>
      <c r="L211" s="46"/>
      <c r="M211" s="235"/>
      <c r="N211" s="23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147</v>
      </c>
      <c r="AU211" s="19" t="s">
        <v>82</v>
      </c>
    </row>
    <row r="212" s="13" customFormat="1">
      <c r="A212" s="13"/>
      <c r="B212" s="237"/>
      <c r="C212" s="238"/>
      <c r="D212" s="233" t="s">
        <v>149</v>
      </c>
      <c r="E212" s="239" t="s">
        <v>19</v>
      </c>
      <c r="F212" s="240" t="s">
        <v>911</v>
      </c>
      <c r="G212" s="238"/>
      <c r="H212" s="241">
        <v>9621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149</v>
      </c>
      <c r="AU212" s="247" t="s">
        <v>82</v>
      </c>
      <c r="AV212" s="13" t="s">
        <v>82</v>
      </c>
      <c r="AW212" s="13" t="s">
        <v>33</v>
      </c>
      <c r="AX212" s="13" t="s">
        <v>72</v>
      </c>
      <c r="AY212" s="247" t="s">
        <v>138</v>
      </c>
    </row>
    <row r="213" s="2" customFormat="1" ht="16.5" customHeight="1">
      <c r="A213" s="40"/>
      <c r="B213" s="41"/>
      <c r="C213" s="220" t="s">
        <v>366</v>
      </c>
      <c r="D213" s="220" t="s">
        <v>140</v>
      </c>
      <c r="E213" s="221" t="s">
        <v>912</v>
      </c>
      <c r="F213" s="222" t="s">
        <v>913</v>
      </c>
      <c r="G213" s="223" t="s">
        <v>143</v>
      </c>
      <c r="H213" s="224">
        <v>8</v>
      </c>
      <c r="I213" s="225"/>
      <c r="J213" s="226">
        <f>ROUND(I213*H213,2)</f>
        <v>0</v>
      </c>
      <c r="K213" s="222" t="s">
        <v>144</v>
      </c>
      <c r="L213" s="46"/>
      <c r="M213" s="227" t="s">
        <v>19</v>
      </c>
      <c r="N213" s="228" t="s">
        <v>43</v>
      </c>
      <c r="O213" s="86"/>
      <c r="P213" s="229">
        <f>O213*H213</f>
        <v>0</v>
      </c>
      <c r="Q213" s="229">
        <v>1.0000000000000001E-05</v>
      </c>
      <c r="R213" s="229">
        <f>Q213*H213</f>
        <v>8.0000000000000007E-05</v>
      </c>
      <c r="S213" s="229">
        <v>0</v>
      </c>
      <c r="T213" s="23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145</v>
      </c>
      <c r="AT213" s="231" t="s">
        <v>140</v>
      </c>
      <c r="AU213" s="231" t="s">
        <v>82</v>
      </c>
      <c r="AY213" s="19" t="s">
        <v>138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9" t="s">
        <v>80</v>
      </c>
      <c r="BK213" s="232">
        <f>ROUND(I213*H213,2)</f>
        <v>0</v>
      </c>
      <c r="BL213" s="19" t="s">
        <v>145</v>
      </c>
      <c r="BM213" s="231" t="s">
        <v>914</v>
      </c>
    </row>
    <row r="214" s="2" customFormat="1">
      <c r="A214" s="40"/>
      <c r="B214" s="41"/>
      <c r="C214" s="42"/>
      <c r="D214" s="233" t="s">
        <v>147</v>
      </c>
      <c r="E214" s="42"/>
      <c r="F214" s="234" t="s">
        <v>915</v>
      </c>
      <c r="G214" s="42"/>
      <c r="H214" s="42"/>
      <c r="I214" s="138"/>
      <c r="J214" s="42"/>
      <c r="K214" s="42"/>
      <c r="L214" s="46"/>
      <c r="M214" s="235"/>
      <c r="N214" s="236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147</v>
      </c>
      <c r="AU214" s="19" t="s">
        <v>82</v>
      </c>
    </row>
    <row r="215" s="13" customFormat="1">
      <c r="A215" s="13"/>
      <c r="B215" s="237"/>
      <c r="C215" s="238"/>
      <c r="D215" s="233" t="s">
        <v>149</v>
      </c>
      <c r="E215" s="239" t="s">
        <v>19</v>
      </c>
      <c r="F215" s="240" t="s">
        <v>916</v>
      </c>
      <c r="G215" s="238"/>
      <c r="H215" s="241">
        <v>8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149</v>
      </c>
      <c r="AU215" s="247" t="s">
        <v>82</v>
      </c>
      <c r="AV215" s="13" t="s">
        <v>82</v>
      </c>
      <c r="AW215" s="13" t="s">
        <v>33</v>
      </c>
      <c r="AX215" s="13" t="s">
        <v>72</v>
      </c>
      <c r="AY215" s="247" t="s">
        <v>138</v>
      </c>
    </row>
    <row r="216" s="2" customFormat="1" ht="24" customHeight="1">
      <c r="A216" s="40"/>
      <c r="B216" s="41"/>
      <c r="C216" s="220" t="s">
        <v>371</v>
      </c>
      <c r="D216" s="220" t="s">
        <v>140</v>
      </c>
      <c r="E216" s="221" t="s">
        <v>917</v>
      </c>
      <c r="F216" s="222" t="s">
        <v>918</v>
      </c>
      <c r="G216" s="223" t="s">
        <v>143</v>
      </c>
      <c r="H216" s="224">
        <v>19850</v>
      </c>
      <c r="I216" s="225"/>
      <c r="J216" s="226">
        <f>ROUND(I216*H216,2)</f>
        <v>0</v>
      </c>
      <c r="K216" s="222" t="s">
        <v>144</v>
      </c>
      <c r="L216" s="46"/>
      <c r="M216" s="227" t="s">
        <v>19</v>
      </c>
      <c r="N216" s="228" t="s">
        <v>43</v>
      </c>
      <c r="O216" s="86"/>
      <c r="P216" s="229">
        <f>O216*H216</f>
        <v>0</v>
      </c>
      <c r="Q216" s="229">
        <v>0</v>
      </c>
      <c r="R216" s="229">
        <f>Q216*H216</f>
        <v>0</v>
      </c>
      <c r="S216" s="229">
        <v>0.002</v>
      </c>
      <c r="T216" s="230">
        <f>S216*H216</f>
        <v>39.700000000000003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145</v>
      </c>
      <c r="AT216" s="231" t="s">
        <v>140</v>
      </c>
      <c r="AU216" s="231" t="s">
        <v>82</v>
      </c>
      <c r="AY216" s="19" t="s">
        <v>138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9" t="s">
        <v>80</v>
      </c>
      <c r="BK216" s="232">
        <f>ROUND(I216*H216,2)</f>
        <v>0</v>
      </c>
      <c r="BL216" s="19" t="s">
        <v>145</v>
      </c>
      <c r="BM216" s="231" t="s">
        <v>919</v>
      </c>
    </row>
    <row r="217" s="2" customFormat="1">
      <c r="A217" s="40"/>
      <c r="B217" s="41"/>
      <c r="C217" s="42"/>
      <c r="D217" s="233" t="s">
        <v>147</v>
      </c>
      <c r="E217" s="42"/>
      <c r="F217" s="234" t="s">
        <v>920</v>
      </c>
      <c r="G217" s="42"/>
      <c r="H217" s="42"/>
      <c r="I217" s="138"/>
      <c r="J217" s="42"/>
      <c r="K217" s="42"/>
      <c r="L217" s="46"/>
      <c r="M217" s="235"/>
      <c r="N217" s="23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147</v>
      </c>
      <c r="AU217" s="19" t="s">
        <v>82</v>
      </c>
    </row>
    <row r="218" s="13" customFormat="1">
      <c r="A218" s="13"/>
      <c r="B218" s="237"/>
      <c r="C218" s="238"/>
      <c r="D218" s="233" t="s">
        <v>149</v>
      </c>
      <c r="E218" s="239" t="s">
        <v>19</v>
      </c>
      <c r="F218" s="240" t="s">
        <v>921</v>
      </c>
      <c r="G218" s="238"/>
      <c r="H218" s="241">
        <v>19850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149</v>
      </c>
      <c r="AU218" s="247" t="s">
        <v>82</v>
      </c>
      <c r="AV218" s="13" t="s">
        <v>82</v>
      </c>
      <c r="AW218" s="13" t="s">
        <v>33</v>
      </c>
      <c r="AX218" s="13" t="s">
        <v>72</v>
      </c>
      <c r="AY218" s="247" t="s">
        <v>138</v>
      </c>
    </row>
    <row r="219" s="2" customFormat="1" ht="24" customHeight="1">
      <c r="A219" s="40"/>
      <c r="B219" s="41"/>
      <c r="C219" s="220" t="s">
        <v>378</v>
      </c>
      <c r="D219" s="220" t="s">
        <v>140</v>
      </c>
      <c r="E219" s="221" t="s">
        <v>922</v>
      </c>
      <c r="F219" s="222" t="s">
        <v>923</v>
      </c>
      <c r="G219" s="223" t="s">
        <v>526</v>
      </c>
      <c r="H219" s="224">
        <v>41</v>
      </c>
      <c r="I219" s="225"/>
      <c r="J219" s="226">
        <f>ROUND(I219*H219,2)</f>
        <v>0</v>
      </c>
      <c r="K219" s="222" t="s">
        <v>144</v>
      </c>
      <c r="L219" s="46"/>
      <c r="M219" s="227" t="s">
        <v>19</v>
      </c>
      <c r="N219" s="228" t="s">
        <v>43</v>
      </c>
      <c r="O219" s="86"/>
      <c r="P219" s="229">
        <f>O219*H219</f>
        <v>0</v>
      </c>
      <c r="Q219" s="229">
        <v>0</v>
      </c>
      <c r="R219" s="229">
        <f>Q219*H219</f>
        <v>0</v>
      </c>
      <c r="S219" s="229">
        <v>0.082000000000000003</v>
      </c>
      <c r="T219" s="230">
        <f>S219*H219</f>
        <v>3.3620000000000001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1" t="s">
        <v>145</v>
      </c>
      <c r="AT219" s="231" t="s">
        <v>140</v>
      </c>
      <c r="AU219" s="231" t="s">
        <v>82</v>
      </c>
      <c r="AY219" s="19" t="s">
        <v>138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9" t="s">
        <v>80</v>
      </c>
      <c r="BK219" s="232">
        <f>ROUND(I219*H219,2)</f>
        <v>0</v>
      </c>
      <c r="BL219" s="19" t="s">
        <v>145</v>
      </c>
      <c r="BM219" s="231" t="s">
        <v>924</v>
      </c>
    </row>
    <row r="220" s="2" customFormat="1">
      <c r="A220" s="40"/>
      <c r="B220" s="41"/>
      <c r="C220" s="42"/>
      <c r="D220" s="233" t="s">
        <v>147</v>
      </c>
      <c r="E220" s="42"/>
      <c r="F220" s="234" t="s">
        <v>925</v>
      </c>
      <c r="G220" s="42"/>
      <c r="H220" s="42"/>
      <c r="I220" s="138"/>
      <c r="J220" s="42"/>
      <c r="K220" s="42"/>
      <c r="L220" s="46"/>
      <c r="M220" s="235"/>
      <c r="N220" s="236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147</v>
      </c>
      <c r="AU220" s="19" t="s">
        <v>82</v>
      </c>
    </row>
    <row r="221" s="13" customFormat="1">
      <c r="A221" s="13"/>
      <c r="B221" s="237"/>
      <c r="C221" s="238"/>
      <c r="D221" s="233" t="s">
        <v>149</v>
      </c>
      <c r="E221" s="239" t="s">
        <v>19</v>
      </c>
      <c r="F221" s="240" t="s">
        <v>926</v>
      </c>
      <c r="G221" s="238"/>
      <c r="H221" s="241">
        <v>25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149</v>
      </c>
      <c r="AU221" s="247" t="s">
        <v>82</v>
      </c>
      <c r="AV221" s="13" t="s">
        <v>82</v>
      </c>
      <c r="AW221" s="13" t="s">
        <v>33</v>
      </c>
      <c r="AX221" s="13" t="s">
        <v>72</v>
      </c>
      <c r="AY221" s="247" t="s">
        <v>138</v>
      </c>
    </row>
    <row r="222" s="13" customFormat="1">
      <c r="A222" s="13"/>
      <c r="B222" s="237"/>
      <c r="C222" s="238"/>
      <c r="D222" s="233" t="s">
        <v>149</v>
      </c>
      <c r="E222" s="239" t="s">
        <v>19</v>
      </c>
      <c r="F222" s="240" t="s">
        <v>927</v>
      </c>
      <c r="G222" s="238"/>
      <c r="H222" s="241">
        <v>15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149</v>
      </c>
      <c r="AU222" s="247" t="s">
        <v>82</v>
      </c>
      <c r="AV222" s="13" t="s">
        <v>82</v>
      </c>
      <c r="AW222" s="13" t="s">
        <v>33</v>
      </c>
      <c r="AX222" s="13" t="s">
        <v>72</v>
      </c>
      <c r="AY222" s="247" t="s">
        <v>138</v>
      </c>
    </row>
    <row r="223" s="13" customFormat="1">
      <c r="A223" s="13"/>
      <c r="B223" s="237"/>
      <c r="C223" s="238"/>
      <c r="D223" s="233" t="s">
        <v>149</v>
      </c>
      <c r="E223" s="239" t="s">
        <v>19</v>
      </c>
      <c r="F223" s="240" t="s">
        <v>928</v>
      </c>
      <c r="G223" s="238"/>
      <c r="H223" s="241">
        <v>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149</v>
      </c>
      <c r="AU223" s="247" t="s">
        <v>82</v>
      </c>
      <c r="AV223" s="13" t="s">
        <v>82</v>
      </c>
      <c r="AW223" s="13" t="s">
        <v>33</v>
      </c>
      <c r="AX223" s="13" t="s">
        <v>72</v>
      </c>
      <c r="AY223" s="247" t="s">
        <v>138</v>
      </c>
    </row>
    <row r="224" s="12" customFormat="1" ht="22.8" customHeight="1">
      <c r="A224" s="12"/>
      <c r="B224" s="204"/>
      <c r="C224" s="205"/>
      <c r="D224" s="206" t="s">
        <v>71</v>
      </c>
      <c r="E224" s="218" t="s">
        <v>605</v>
      </c>
      <c r="F224" s="218" t="s">
        <v>606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SUM(P225:P228)</f>
        <v>0</v>
      </c>
      <c r="Q224" s="212"/>
      <c r="R224" s="213">
        <f>SUM(R225:R228)</f>
        <v>0</v>
      </c>
      <c r="S224" s="212"/>
      <c r="T224" s="214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80</v>
      </c>
      <c r="AT224" s="216" t="s">
        <v>71</v>
      </c>
      <c r="AU224" s="216" t="s">
        <v>80</v>
      </c>
      <c r="AY224" s="215" t="s">
        <v>138</v>
      </c>
      <c r="BK224" s="217">
        <f>SUM(BK225:BK228)</f>
        <v>0</v>
      </c>
    </row>
    <row r="225" s="2" customFormat="1" ht="24" customHeight="1">
      <c r="A225" s="40"/>
      <c r="B225" s="41"/>
      <c r="C225" s="220" t="s">
        <v>385</v>
      </c>
      <c r="D225" s="220" t="s">
        <v>140</v>
      </c>
      <c r="E225" s="221" t="s">
        <v>616</v>
      </c>
      <c r="F225" s="222" t="s">
        <v>617</v>
      </c>
      <c r="G225" s="223" t="s">
        <v>305</v>
      </c>
      <c r="H225" s="224">
        <v>44.661999999999999</v>
      </c>
      <c r="I225" s="225"/>
      <c r="J225" s="226">
        <f>ROUND(I225*H225,2)</f>
        <v>0</v>
      </c>
      <c r="K225" s="222" t="s">
        <v>19</v>
      </c>
      <c r="L225" s="46"/>
      <c r="M225" s="227" t="s">
        <v>19</v>
      </c>
      <c r="N225" s="228" t="s">
        <v>43</v>
      </c>
      <c r="O225" s="86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1" t="s">
        <v>145</v>
      </c>
      <c r="AT225" s="231" t="s">
        <v>140</v>
      </c>
      <c r="AU225" s="231" t="s">
        <v>82</v>
      </c>
      <c r="AY225" s="19" t="s">
        <v>138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9" t="s">
        <v>80</v>
      </c>
      <c r="BK225" s="232">
        <f>ROUND(I225*H225,2)</f>
        <v>0</v>
      </c>
      <c r="BL225" s="19" t="s">
        <v>145</v>
      </c>
      <c r="BM225" s="231" t="s">
        <v>929</v>
      </c>
    </row>
    <row r="226" s="2" customFormat="1">
      <c r="A226" s="40"/>
      <c r="B226" s="41"/>
      <c r="C226" s="42"/>
      <c r="D226" s="233" t="s">
        <v>147</v>
      </c>
      <c r="E226" s="42"/>
      <c r="F226" s="234" t="s">
        <v>619</v>
      </c>
      <c r="G226" s="42"/>
      <c r="H226" s="42"/>
      <c r="I226" s="138"/>
      <c r="J226" s="42"/>
      <c r="K226" s="42"/>
      <c r="L226" s="46"/>
      <c r="M226" s="235"/>
      <c r="N226" s="23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147</v>
      </c>
      <c r="AU226" s="19" t="s">
        <v>82</v>
      </c>
    </row>
    <row r="227" s="2" customFormat="1" ht="24" customHeight="1">
      <c r="A227" s="40"/>
      <c r="B227" s="41"/>
      <c r="C227" s="220" t="s">
        <v>391</v>
      </c>
      <c r="D227" s="220" t="s">
        <v>140</v>
      </c>
      <c r="E227" s="221" t="s">
        <v>930</v>
      </c>
      <c r="F227" s="222" t="s">
        <v>931</v>
      </c>
      <c r="G227" s="223" t="s">
        <v>305</v>
      </c>
      <c r="H227" s="224">
        <v>44.661999999999999</v>
      </c>
      <c r="I227" s="225"/>
      <c r="J227" s="226">
        <f>ROUND(I227*H227,2)</f>
        <v>0</v>
      </c>
      <c r="K227" s="222" t="s">
        <v>19</v>
      </c>
      <c r="L227" s="46"/>
      <c r="M227" s="227" t="s">
        <v>19</v>
      </c>
      <c r="N227" s="228" t="s">
        <v>43</v>
      </c>
      <c r="O227" s="86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1" t="s">
        <v>145</v>
      </c>
      <c r="AT227" s="231" t="s">
        <v>140</v>
      </c>
      <c r="AU227" s="231" t="s">
        <v>82</v>
      </c>
      <c r="AY227" s="19" t="s">
        <v>138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9" t="s">
        <v>80</v>
      </c>
      <c r="BK227" s="232">
        <f>ROUND(I227*H227,2)</f>
        <v>0</v>
      </c>
      <c r="BL227" s="19" t="s">
        <v>145</v>
      </c>
      <c r="BM227" s="231" t="s">
        <v>932</v>
      </c>
    </row>
    <row r="228" s="2" customFormat="1">
      <c r="A228" s="40"/>
      <c r="B228" s="41"/>
      <c r="C228" s="42"/>
      <c r="D228" s="233" t="s">
        <v>147</v>
      </c>
      <c r="E228" s="42"/>
      <c r="F228" s="234" t="s">
        <v>931</v>
      </c>
      <c r="G228" s="42"/>
      <c r="H228" s="42"/>
      <c r="I228" s="138"/>
      <c r="J228" s="42"/>
      <c r="K228" s="42"/>
      <c r="L228" s="46"/>
      <c r="M228" s="235"/>
      <c r="N228" s="23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147</v>
      </c>
      <c r="AU228" s="19" t="s">
        <v>82</v>
      </c>
    </row>
    <row r="229" s="12" customFormat="1" ht="22.8" customHeight="1">
      <c r="A229" s="12"/>
      <c r="B229" s="204"/>
      <c r="C229" s="205"/>
      <c r="D229" s="206" t="s">
        <v>71</v>
      </c>
      <c r="E229" s="218" t="s">
        <v>627</v>
      </c>
      <c r="F229" s="218" t="s">
        <v>628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SUM(P230:P233)</f>
        <v>0</v>
      </c>
      <c r="Q229" s="212"/>
      <c r="R229" s="213">
        <f>SUM(R230:R233)</f>
        <v>0</v>
      </c>
      <c r="S229" s="212"/>
      <c r="T229" s="214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80</v>
      </c>
      <c r="AT229" s="216" t="s">
        <v>71</v>
      </c>
      <c r="AU229" s="216" t="s">
        <v>80</v>
      </c>
      <c r="AY229" s="215" t="s">
        <v>138</v>
      </c>
      <c r="BK229" s="217">
        <f>SUM(BK230:BK233)</f>
        <v>0</v>
      </c>
    </row>
    <row r="230" s="2" customFormat="1" ht="24" customHeight="1">
      <c r="A230" s="40"/>
      <c r="B230" s="41"/>
      <c r="C230" s="220" t="s">
        <v>398</v>
      </c>
      <c r="D230" s="220" t="s">
        <v>140</v>
      </c>
      <c r="E230" s="221" t="s">
        <v>630</v>
      </c>
      <c r="F230" s="222" t="s">
        <v>631</v>
      </c>
      <c r="G230" s="223" t="s">
        <v>305</v>
      </c>
      <c r="H230" s="224">
        <v>22.734000000000002</v>
      </c>
      <c r="I230" s="225"/>
      <c r="J230" s="226">
        <f>ROUND(I230*H230,2)</f>
        <v>0</v>
      </c>
      <c r="K230" s="222" t="s">
        <v>144</v>
      </c>
      <c r="L230" s="46"/>
      <c r="M230" s="227" t="s">
        <v>19</v>
      </c>
      <c r="N230" s="228" t="s">
        <v>43</v>
      </c>
      <c r="O230" s="86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1" t="s">
        <v>145</v>
      </c>
      <c r="AT230" s="231" t="s">
        <v>140</v>
      </c>
      <c r="AU230" s="231" t="s">
        <v>82</v>
      </c>
      <c r="AY230" s="19" t="s">
        <v>138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9" t="s">
        <v>80</v>
      </c>
      <c r="BK230" s="232">
        <f>ROUND(I230*H230,2)</f>
        <v>0</v>
      </c>
      <c r="BL230" s="19" t="s">
        <v>145</v>
      </c>
      <c r="BM230" s="231" t="s">
        <v>933</v>
      </c>
    </row>
    <row r="231" s="2" customFormat="1">
      <c r="A231" s="40"/>
      <c r="B231" s="41"/>
      <c r="C231" s="42"/>
      <c r="D231" s="233" t="s">
        <v>147</v>
      </c>
      <c r="E231" s="42"/>
      <c r="F231" s="234" t="s">
        <v>633</v>
      </c>
      <c r="G231" s="42"/>
      <c r="H231" s="42"/>
      <c r="I231" s="138"/>
      <c r="J231" s="42"/>
      <c r="K231" s="42"/>
      <c r="L231" s="46"/>
      <c r="M231" s="235"/>
      <c r="N231" s="23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147</v>
      </c>
      <c r="AU231" s="19" t="s">
        <v>82</v>
      </c>
    </row>
    <row r="232" s="2" customFormat="1" ht="24" customHeight="1">
      <c r="A232" s="40"/>
      <c r="B232" s="41"/>
      <c r="C232" s="220" t="s">
        <v>408</v>
      </c>
      <c r="D232" s="220" t="s">
        <v>140</v>
      </c>
      <c r="E232" s="221" t="s">
        <v>635</v>
      </c>
      <c r="F232" s="222" t="s">
        <v>636</v>
      </c>
      <c r="G232" s="223" t="s">
        <v>305</v>
      </c>
      <c r="H232" s="224">
        <v>22.734000000000002</v>
      </c>
      <c r="I232" s="225"/>
      <c r="J232" s="226">
        <f>ROUND(I232*H232,2)</f>
        <v>0</v>
      </c>
      <c r="K232" s="222" t="s">
        <v>144</v>
      </c>
      <c r="L232" s="46"/>
      <c r="M232" s="227" t="s">
        <v>19</v>
      </c>
      <c r="N232" s="228" t="s">
        <v>43</v>
      </c>
      <c r="O232" s="8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1" t="s">
        <v>145</v>
      </c>
      <c r="AT232" s="231" t="s">
        <v>140</v>
      </c>
      <c r="AU232" s="231" t="s">
        <v>82</v>
      </c>
      <c r="AY232" s="19" t="s">
        <v>138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9" t="s">
        <v>80</v>
      </c>
      <c r="BK232" s="232">
        <f>ROUND(I232*H232,2)</f>
        <v>0</v>
      </c>
      <c r="BL232" s="19" t="s">
        <v>145</v>
      </c>
      <c r="BM232" s="231" t="s">
        <v>934</v>
      </c>
    </row>
    <row r="233" s="2" customFormat="1">
      <c r="A233" s="40"/>
      <c r="B233" s="41"/>
      <c r="C233" s="42"/>
      <c r="D233" s="233" t="s">
        <v>147</v>
      </c>
      <c r="E233" s="42"/>
      <c r="F233" s="234" t="s">
        <v>638</v>
      </c>
      <c r="G233" s="42"/>
      <c r="H233" s="42"/>
      <c r="I233" s="138"/>
      <c r="J233" s="42"/>
      <c r="K233" s="42"/>
      <c r="L233" s="46"/>
      <c r="M233" s="269"/>
      <c r="N233" s="270"/>
      <c r="O233" s="271"/>
      <c r="P233" s="271"/>
      <c r="Q233" s="271"/>
      <c r="R233" s="271"/>
      <c r="S233" s="271"/>
      <c r="T233" s="272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147</v>
      </c>
      <c r="AU233" s="19" t="s">
        <v>82</v>
      </c>
    </row>
    <row r="234" s="2" customFormat="1" ht="6.96" customHeight="1">
      <c r="A234" s="40"/>
      <c r="B234" s="61"/>
      <c r="C234" s="62"/>
      <c r="D234" s="62"/>
      <c r="E234" s="62"/>
      <c r="F234" s="62"/>
      <c r="G234" s="62"/>
      <c r="H234" s="62"/>
      <c r="I234" s="168"/>
      <c r="J234" s="62"/>
      <c r="K234" s="62"/>
      <c r="L234" s="46"/>
      <c r="M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</sheetData>
  <sheetProtection sheet="1" autoFilter="0" formatColumns="0" formatRows="0" objects="1" scenarios="1" spinCount="100000" saltValue="02mUPusd/dUWErD1S9Tbu3uPNp6E5j1O7wTAhD9ESqtEd6mJMWaGCzfz3UThhj4DmEXTgbqaT4M1aHhT5LilLA==" hashValue="ahhhhsGFmnvHAI8JKm3JPfGljAQH3DWW67SUOsHEr4ZgyZIDK8kDph2bLEd1yz2BrBQWUjb0CtysUw3tui0J0w==" algorithmName="SHA-512" password="CC35"/>
  <autoFilter ref="C83:K23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27" customHeight="1">
      <c r="A9" s="40"/>
      <c r="B9" s="46"/>
      <c r="C9" s="40"/>
      <c r="D9" s="40"/>
      <c r="E9" s="140" t="s">
        <v>935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685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5.5" customHeight="1">
      <c r="A27" s="144"/>
      <c r="B27" s="145"/>
      <c r="C27" s="144"/>
      <c r="D27" s="144"/>
      <c r="E27" s="146" t="s">
        <v>108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ROUND(J99,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ROUND((SUM(BE99:BE895)),  2)</f>
        <v>0</v>
      </c>
      <c r="G33" s="40"/>
      <c r="H33" s="40"/>
      <c r="I33" s="157">
        <v>0.20999999999999999</v>
      </c>
      <c r="J33" s="156">
        <f>ROUND(((SUM(BE99:BE895))*I33),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ROUND((SUM(BF99:BF895)),  2)</f>
        <v>0</v>
      </c>
      <c r="G34" s="40"/>
      <c r="H34" s="40"/>
      <c r="I34" s="157">
        <v>0.14999999999999999</v>
      </c>
      <c r="J34" s="156">
        <f>ROUND(((SUM(BF99:BF895))*I34),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ROUND((SUM(BG99:BG895)),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ROUND((SUM(BH99:BH895)),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ROUND((SUM(BI99:BI895)),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7" customHeight="1">
      <c r="A50" s="40"/>
      <c r="B50" s="41"/>
      <c r="C50" s="42"/>
      <c r="D50" s="42"/>
      <c r="E50" s="71" t="str">
        <f>E9</f>
        <v xml:space="preserve">SO 201 -  Most ev.č. 112-007 přes suchou strouhu u osady Dobříčkov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Tubes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J99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113</v>
      </c>
      <c r="E60" s="181"/>
      <c r="F60" s="181"/>
      <c r="G60" s="181"/>
      <c r="H60" s="181"/>
      <c r="I60" s="182"/>
      <c r="J60" s="183">
        <f>J100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114</v>
      </c>
      <c r="E61" s="188"/>
      <c r="F61" s="188"/>
      <c r="G61" s="188"/>
      <c r="H61" s="188"/>
      <c r="I61" s="189"/>
      <c r="J61" s="190">
        <f>J101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115</v>
      </c>
      <c r="E62" s="188"/>
      <c r="F62" s="188"/>
      <c r="G62" s="188"/>
      <c r="H62" s="188"/>
      <c r="I62" s="189"/>
      <c r="J62" s="190">
        <f>J336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116</v>
      </c>
      <c r="E63" s="188"/>
      <c r="F63" s="188"/>
      <c r="G63" s="188"/>
      <c r="H63" s="188"/>
      <c r="I63" s="189"/>
      <c r="J63" s="190">
        <f>J379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117</v>
      </c>
      <c r="E64" s="188"/>
      <c r="F64" s="188"/>
      <c r="G64" s="188"/>
      <c r="H64" s="188"/>
      <c r="I64" s="189"/>
      <c r="J64" s="190">
        <f>J423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118</v>
      </c>
      <c r="E65" s="188"/>
      <c r="F65" s="188"/>
      <c r="G65" s="188"/>
      <c r="H65" s="188"/>
      <c r="I65" s="189"/>
      <c r="J65" s="190">
        <f>J496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744</v>
      </c>
      <c r="E66" s="188"/>
      <c r="F66" s="188"/>
      <c r="G66" s="188"/>
      <c r="H66" s="188"/>
      <c r="I66" s="189"/>
      <c r="J66" s="190">
        <f>J552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119</v>
      </c>
      <c r="E67" s="188"/>
      <c r="F67" s="188"/>
      <c r="G67" s="188"/>
      <c r="H67" s="188"/>
      <c r="I67" s="189"/>
      <c r="J67" s="190">
        <f>J564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120</v>
      </c>
      <c r="E68" s="188"/>
      <c r="F68" s="188"/>
      <c r="G68" s="188"/>
      <c r="H68" s="188"/>
      <c r="I68" s="189"/>
      <c r="J68" s="190">
        <f>J570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121</v>
      </c>
      <c r="E69" s="188"/>
      <c r="F69" s="188"/>
      <c r="G69" s="188"/>
      <c r="H69" s="188"/>
      <c r="I69" s="189"/>
      <c r="J69" s="190">
        <f>J708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122</v>
      </c>
      <c r="E70" s="188"/>
      <c r="F70" s="188"/>
      <c r="G70" s="188"/>
      <c r="H70" s="188"/>
      <c r="I70" s="189"/>
      <c r="J70" s="190">
        <f>J769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936</v>
      </c>
      <c r="E71" s="181"/>
      <c r="F71" s="181"/>
      <c r="G71" s="181"/>
      <c r="H71" s="181"/>
      <c r="I71" s="182"/>
      <c r="J71" s="183">
        <f>J772</f>
        <v>0</v>
      </c>
      <c r="K71" s="179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5"/>
      <c r="C72" s="186"/>
      <c r="D72" s="187" t="s">
        <v>937</v>
      </c>
      <c r="E72" s="188"/>
      <c r="F72" s="188"/>
      <c r="G72" s="188"/>
      <c r="H72" s="188"/>
      <c r="I72" s="189"/>
      <c r="J72" s="190">
        <f>J773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938</v>
      </c>
      <c r="E73" s="181"/>
      <c r="F73" s="181"/>
      <c r="G73" s="181"/>
      <c r="H73" s="181"/>
      <c r="I73" s="182"/>
      <c r="J73" s="183">
        <f>J816</f>
        <v>0</v>
      </c>
      <c r="K73" s="179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5"/>
      <c r="C74" s="186"/>
      <c r="D74" s="187" t="s">
        <v>939</v>
      </c>
      <c r="E74" s="188"/>
      <c r="F74" s="188"/>
      <c r="G74" s="188"/>
      <c r="H74" s="188"/>
      <c r="I74" s="189"/>
      <c r="J74" s="190">
        <f>J817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940</v>
      </c>
      <c r="E75" s="188"/>
      <c r="F75" s="188"/>
      <c r="G75" s="188"/>
      <c r="H75" s="188"/>
      <c r="I75" s="189"/>
      <c r="J75" s="190">
        <f>J827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8"/>
      <c r="C76" s="179"/>
      <c r="D76" s="180" t="s">
        <v>640</v>
      </c>
      <c r="E76" s="181"/>
      <c r="F76" s="181"/>
      <c r="G76" s="181"/>
      <c r="H76" s="181"/>
      <c r="I76" s="182"/>
      <c r="J76" s="183">
        <f>J831</f>
        <v>0</v>
      </c>
      <c r="K76" s="179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5"/>
      <c r="C77" s="186"/>
      <c r="D77" s="187" t="s">
        <v>641</v>
      </c>
      <c r="E77" s="188"/>
      <c r="F77" s="188"/>
      <c r="G77" s="188"/>
      <c r="H77" s="188"/>
      <c r="I77" s="189"/>
      <c r="J77" s="190">
        <f>J832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86"/>
      <c r="D78" s="187" t="s">
        <v>941</v>
      </c>
      <c r="E78" s="188"/>
      <c r="F78" s="188"/>
      <c r="G78" s="188"/>
      <c r="H78" s="188"/>
      <c r="I78" s="189"/>
      <c r="J78" s="190">
        <f>J886</f>
        <v>0</v>
      </c>
      <c r="K78" s="186"/>
      <c r="L78" s="19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86"/>
      <c r="D79" s="187" t="s">
        <v>942</v>
      </c>
      <c r="E79" s="188"/>
      <c r="F79" s="188"/>
      <c r="G79" s="188"/>
      <c r="H79" s="188"/>
      <c r="I79" s="189"/>
      <c r="J79" s="190">
        <f>J892</f>
        <v>0</v>
      </c>
      <c r="K79" s="186"/>
      <c r="L79" s="19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168"/>
      <c r="J81" s="62"/>
      <c r="K81" s="6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171"/>
      <c r="J85" s="64"/>
      <c r="K85" s="64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123</v>
      </c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2" t="str">
        <f>E7</f>
        <v>II/112 Struhařov, rekonstrukce silnice – provozní staničení km 6,70 – 9,48</v>
      </c>
      <c r="F89" s="34"/>
      <c r="G89" s="34"/>
      <c r="H89" s="34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106</v>
      </c>
      <c r="D90" s="42"/>
      <c r="E90" s="42"/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7" customHeight="1">
      <c r="A91" s="40"/>
      <c r="B91" s="41"/>
      <c r="C91" s="42"/>
      <c r="D91" s="42"/>
      <c r="E91" s="71" t="str">
        <f>E9</f>
        <v xml:space="preserve">SO 201 -  Most ev.č. 112-007 přes suchou strouhu u osady Dobříčkov</v>
      </c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F12</f>
        <v>Struhařov</v>
      </c>
      <c r="G93" s="42"/>
      <c r="H93" s="42"/>
      <c r="I93" s="142" t="s">
        <v>23</v>
      </c>
      <c r="J93" s="74" t="str">
        <f>IF(J12="","",J12)</f>
        <v>19. 3. 2018</v>
      </c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138"/>
      <c r="J94" s="42"/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E15</f>
        <v>Krajská správa a údržba silnic Středočeského kraje</v>
      </c>
      <c r="G95" s="42"/>
      <c r="H95" s="42"/>
      <c r="I95" s="142" t="s">
        <v>31</v>
      </c>
      <c r="J95" s="38" t="str">
        <f>E21</f>
        <v>Tubes s.r.o.</v>
      </c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IF(E18="","",E18)</f>
        <v>Vyplň údaj</v>
      </c>
      <c r="G96" s="42"/>
      <c r="H96" s="42"/>
      <c r="I96" s="142" t="s">
        <v>34</v>
      </c>
      <c r="J96" s="38" t="str">
        <f>E24</f>
        <v xml:space="preserve"> </v>
      </c>
      <c r="K96" s="42"/>
      <c r="L96" s="13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38"/>
      <c r="J97" s="42"/>
      <c r="K97" s="42"/>
      <c r="L97" s="13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92"/>
      <c r="B98" s="193"/>
      <c r="C98" s="194" t="s">
        <v>124</v>
      </c>
      <c r="D98" s="195" t="s">
        <v>57</v>
      </c>
      <c r="E98" s="195" t="s">
        <v>53</v>
      </c>
      <c r="F98" s="195" t="s">
        <v>54</v>
      </c>
      <c r="G98" s="195" t="s">
        <v>125</v>
      </c>
      <c r="H98" s="195" t="s">
        <v>126</v>
      </c>
      <c r="I98" s="196" t="s">
        <v>127</v>
      </c>
      <c r="J98" s="195" t="s">
        <v>111</v>
      </c>
      <c r="K98" s="197" t="s">
        <v>128</v>
      </c>
      <c r="L98" s="198"/>
      <c r="M98" s="94" t="s">
        <v>19</v>
      </c>
      <c r="N98" s="95" t="s">
        <v>42</v>
      </c>
      <c r="O98" s="95" t="s">
        <v>129</v>
      </c>
      <c r="P98" s="95" t="s">
        <v>130</v>
      </c>
      <c r="Q98" s="95" t="s">
        <v>131</v>
      </c>
      <c r="R98" s="95" t="s">
        <v>132</v>
      </c>
      <c r="S98" s="95" t="s">
        <v>133</v>
      </c>
      <c r="T98" s="96" t="s">
        <v>134</v>
      </c>
      <c r="U98" s="192"/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</row>
    <row r="99" s="2" customFormat="1" ht="22.8" customHeight="1">
      <c r="A99" s="40"/>
      <c r="B99" s="41"/>
      <c r="C99" s="101" t="s">
        <v>135</v>
      </c>
      <c r="D99" s="42"/>
      <c r="E99" s="42"/>
      <c r="F99" s="42"/>
      <c r="G99" s="42"/>
      <c r="H99" s="42"/>
      <c r="I99" s="138"/>
      <c r="J99" s="199">
        <f>BK99</f>
        <v>0</v>
      </c>
      <c r="K99" s="42"/>
      <c r="L99" s="46"/>
      <c r="M99" s="97"/>
      <c r="N99" s="200"/>
      <c r="O99" s="98"/>
      <c r="P99" s="201">
        <f>P100+P772+P816+P831</f>
        <v>0</v>
      </c>
      <c r="Q99" s="98"/>
      <c r="R99" s="201">
        <f>R100+R772+R816+R831</f>
        <v>768.65700274999995</v>
      </c>
      <c r="S99" s="98"/>
      <c r="T99" s="202">
        <f>T100+T772+T816+T831</f>
        <v>339.05102000000005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71</v>
      </c>
      <c r="AU99" s="19" t="s">
        <v>112</v>
      </c>
      <c r="BK99" s="203">
        <f>BK100+BK772+BK816+BK831</f>
        <v>0</v>
      </c>
    </row>
    <row r="100" s="12" customFormat="1" ht="25.92" customHeight="1">
      <c r="A100" s="12"/>
      <c r="B100" s="204"/>
      <c r="C100" s="205"/>
      <c r="D100" s="206" t="s">
        <v>71</v>
      </c>
      <c r="E100" s="207" t="s">
        <v>136</v>
      </c>
      <c r="F100" s="207" t="s">
        <v>137</v>
      </c>
      <c r="G100" s="205"/>
      <c r="H100" s="205"/>
      <c r="I100" s="208"/>
      <c r="J100" s="209">
        <f>BK100</f>
        <v>0</v>
      </c>
      <c r="K100" s="205"/>
      <c r="L100" s="210"/>
      <c r="M100" s="211"/>
      <c r="N100" s="212"/>
      <c r="O100" s="212"/>
      <c r="P100" s="213">
        <f>P101+P336+P379+P423+P496+P552+P564+P570+P708+P769</f>
        <v>0</v>
      </c>
      <c r="Q100" s="212"/>
      <c r="R100" s="213">
        <f>R101+R336+R379+R423+R496+R552+R564+R570+R708+R769</f>
        <v>767.77653724999993</v>
      </c>
      <c r="S100" s="212"/>
      <c r="T100" s="214">
        <f>T101+T336+T379+T423+T496+T552+T564+T570+T708+T769</f>
        <v>339.05102000000005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80</v>
      </c>
      <c r="AT100" s="216" t="s">
        <v>71</v>
      </c>
      <c r="AU100" s="216" t="s">
        <v>72</v>
      </c>
      <c r="AY100" s="215" t="s">
        <v>138</v>
      </c>
      <c r="BK100" s="217">
        <f>BK101+BK336+BK379+BK423+BK496+BK552+BK564+BK570+BK708+BK769</f>
        <v>0</v>
      </c>
    </row>
    <row r="101" s="12" customFormat="1" ht="22.8" customHeight="1">
      <c r="A101" s="12"/>
      <c r="B101" s="204"/>
      <c r="C101" s="205"/>
      <c r="D101" s="206" t="s">
        <v>71</v>
      </c>
      <c r="E101" s="218" t="s">
        <v>80</v>
      </c>
      <c r="F101" s="218" t="s">
        <v>139</v>
      </c>
      <c r="G101" s="205"/>
      <c r="H101" s="205"/>
      <c r="I101" s="208"/>
      <c r="J101" s="219">
        <f>BK101</f>
        <v>0</v>
      </c>
      <c r="K101" s="205"/>
      <c r="L101" s="210"/>
      <c r="M101" s="211"/>
      <c r="N101" s="212"/>
      <c r="O101" s="212"/>
      <c r="P101" s="213">
        <f>SUM(P102:P335)</f>
        <v>0</v>
      </c>
      <c r="Q101" s="212"/>
      <c r="R101" s="213">
        <f>SUM(R102:R335)</f>
        <v>224.02976554</v>
      </c>
      <c r="S101" s="212"/>
      <c r="T101" s="214">
        <f>SUM(T102:T335)</f>
        <v>78.856800000000007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5" t="s">
        <v>80</v>
      </c>
      <c r="AT101" s="216" t="s">
        <v>71</v>
      </c>
      <c r="AU101" s="216" t="s">
        <v>80</v>
      </c>
      <c r="AY101" s="215" t="s">
        <v>138</v>
      </c>
      <c r="BK101" s="217">
        <f>SUM(BK102:BK335)</f>
        <v>0</v>
      </c>
    </row>
    <row r="102" s="2" customFormat="1" ht="24" customHeight="1">
      <c r="A102" s="40"/>
      <c r="B102" s="41"/>
      <c r="C102" s="220" t="s">
        <v>80</v>
      </c>
      <c r="D102" s="220" t="s">
        <v>140</v>
      </c>
      <c r="E102" s="221" t="s">
        <v>943</v>
      </c>
      <c r="F102" s="222" t="s">
        <v>944</v>
      </c>
      <c r="G102" s="223" t="s">
        <v>143</v>
      </c>
      <c r="H102" s="224">
        <v>3</v>
      </c>
      <c r="I102" s="225"/>
      <c r="J102" s="226">
        <f>ROUND(I102*H102,2)</f>
        <v>0</v>
      </c>
      <c r="K102" s="222" t="s">
        <v>144</v>
      </c>
      <c r="L102" s="46"/>
      <c r="M102" s="227" t="s">
        <v>19</v>
      </c>
      <c r="N102" s="228" t="s">
        <v>43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145</v>
      </c>
      <c r="AT102" s="231" t="s">
        <v>140</v>
      </c>
      <c r="AU102" s="231" t="s">
        <v>82</v>
      </c>
      <c r="AY102" s="19" t="s">
        <v>138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80</v>
      </c>
      <c r="BK102" s="232">
        <f>ROUND(I102*H102,2)</f>
        <v>0</v>
      </c>
      <c r="BL102" s="19" t="s">
        <v>145</v>
      </c>
      <c r="BM102" s="231" t="s">
        <v>945</v>
      </c>
    </row>
    <row r="103" s="2" customFormat="1">
      <c r="A103" s="40"/>
      <c r="B103" s="41"/>
      <c r="C103" s="42"/>
      <c r="D103" s="233" t="s">
        <v>147</v>
      </c>
      <c r="E103" s="42"/>
      <c r="F103" s="234" t="s">
        <v>944</v>
      </c>
      <c r="G103" s="42"/>
      <c r="H103" s="42"/>
      <c r="I103" s="138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82</v>
      </c>
    </row>
    <row r="104" s="13" customFormat="1">
      <c r="A104" s="13"/>
      <c r="B104" s="237"/>
      <c r="C104" s="238"/>
      <c r="D104" s="233" t="s">
        <v>149</v>
      </c>
      <c r="E104" s="239" t="s">
        <v>19</v>
      </c>
      <c r="F104" s="240" t="s">
        <v>946</v>
      </c>
      <c r="G104" s="238"/>
      <c r="H104" s="241">
        <v>3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149</v>
      </c>
      <c r="AU104" s="247" t="s">
        <v>82</v>
      </c>
      <c r="AV104" s="13" t="s">
        <v>82</v>
      </c>
      <c r="AW104" s="13" t="s">
        <v>33</v>
      </c>
      <c r="AX104" s="13" t="s">
        <v>80</v>
      </c>
      <c r="AY104" s="247" t="s">
        <v>138</v>
      </c>
    </row>
    <row r="105" s="14" customFormat="1">
      <c r="A105" s="14"/>
      <c r="B105" s="249"/>
      <c r="C105" s="250"/>
      <c r="D105" s="233" t="s">
        <v>149</v>
      </c>
      <c r="E105" s="251" t="s">
        <v>19</v>
      </c>
      <c r="F105" s="252" t="s">
        <v>947</v>
      </c>
      <c r="G105" s="250"/>
      <c r="H105" s="251" t="s">
        <v>19</v>
      </c>
      <c r="I105" s="253"/>
      <c r="J105" s="250"/>
      <c r="K105" s="250"/>
      <c r="L105" s="254"/>
      <c r="M105" s="255"/>
      <c r="N105" s="256"/>
      <c r="O105" s="256"/>
      <c r="P105" s="256"/>
      <c r="Q105" s="256"/>
      <c r="R105" s="256"/>
      <c r="S105" s="256"/>
      <c r="T105" s="25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8" t="s">
        <v>149</v>
      </c>
      <c r="AU105" s="258" t="s">
        <v>82</v>
      </c>
      <c r="AV105" s="14" t="s">
        <v>80</v>
      </c>
      <c r="AW105" s="14" t="s">
        <v>33</v>
      </c>
      <c r="AX105" s="14" t="s">
        <v>72</v>
      </c>
      <c r="AY105" s="258" t="s">
        <v>138</v>
      </c>
    </row>
    <row r="106" s="2" customFormat="1" ht="24" customHeight="1">
      <c r="A106" s="40"/>
      <c r="B106" s="41"/>
      <c r="C106" s="220" t="s">
        <v>82</v>
      </c>
      <c r="D106" s="220" t="s">
        <v>140</v>
      </c>
      <c r="E106" s="221" t="s">
        <v>948</v>
      </c>
      <c r="F106" s="222" t="s">
        <v>949</v>
      </c>
      <c r="G106" s="223" t="s">
        <v>143</v>
      </c>
      <c r="H106" s="224">
        <v>173.39599999999999</v>
      </c>
      <c r="I106" s="225"/>
      <c r="J106" s="226">
        <f>ROUND(I106*H106,2)</f>
        <v>0</v>
      </c>
      <c r="K106" s="222" t="s">
        <v>144</v>
      </c>
      <c r="L106" s="46"/>
      <c r="M106" s="227" t="s">
        <v>19</v>
      </c>
      <c r="N106" s="228" t="s">
        <v>43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145</v>
      </c>
      <c r="AT106" s="231" t="s">
        <v>140</v>
      </c>
      <c r="AU106" s="231" t="s">
        <v>82</v>
      </c>
      <c r="AY106" s="19" t="s">
        <v>138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80</v>
      </c>
      <c r="BK106" s="232">
        <f>ROUND(I106*H106,2)</f>
        <v>0</v>
      </c>
      <c r="BL106" s="19" t="s">
        <v>145</v>
      </c>
      <c r="BM106" s="231" t="s">
        <v>950</v>
      </c>
    </row>
    <row r="107" s="2" customFormat="1">
      <c r="A107" s="40"/>
      <c r="B107" s="41"/>
      <c r="C107" s="42"/>
      <c r="D107" s="233" t="s">
        <v>147</v>
      </c>
      <c r="E107" s="42"/>
      <c r="F107" s="234" t="s">
        <v>949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82</v>
      </c>
    </row>
    <row r="108" s="13" customFormat="1">
      <c r="A108" s="13"/>
      <c r="B108" s="237"/>
      <c r="C108" s="238"/>
      <c r="D108" s="233" t="s">
        <v>149</v>
      </c>
      <c r="E108" s="239" t="s">
        <v>19</v>
      </c>
      <c r="F108" s="240" t="s">
        <v>951</v>
      </c>
      <c r="G108" s="238"/>
      <c r="H108" s="241">
        <v>78.061999999999998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149</v>
      </c>
      <c r="AU108" s="247" t="s">
        <v>82</v>
      </c>
      <c r="AV108" s="13" t="s">
        <v>82</v>
      </c>
      <c r="AW108" s="13" t="s">
        <v>33</v>
      </c>
      <c r="AX108" s="13" t="s">
        <v>72</v>
      </c>
      <c r="AY108" s="247" t="s">
        <v>138</v>
      </c>
    </row>
    <row r="109" s="13" customFormat="1">
      <c r="A109" s="13"/>
      <c r="B109" s="237"/>
      <c r="C109" s="238"/>
      <c r="D109" s="233" t="s">
        <v>149</v>
      </c>
      <c r="E109" s="239" t="s">
        <v>19</v>
      </c>
      <c r="F109" s="240" t="s">
        <v>952</v>
      </c>
      <c r="G109" s="238"/>
      <c r="H109" s="241">
        <v>95.334000000000003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149</v>
      </c>
      <c r="AU109" s="247" t="s">
        <v>82</v>
      </c>
      <c r="AV109" s="13" t="s">
        <v>82</v>
      </c>
      <c r="AW109" s="13" t="s">
        <v>33</v>
      </c>
      <c r="AX109" s="13" t="s">
        <v>72</v>
      </c>
      <c r="AY109" s="247" t="s">
        <v>138</v>
      </c>
    </row>
    <row r="110" s="15" customFormat="1">
      <c r="A110" s="15"/>
      <c r="B110" s="276"/>
      <c r="C110" s="277"/>
      <c r="D110" s="233" t="s">
        <v>149</v>
      </c>
      <c r="E110" s="278" t="s">
        <v>19</v>
      </c>
      <c r="F110" s="279" t="s">
        <v>953</v>
      </c>
      <c r="G110" s="277"/>
      <c r="H110" s="280">
        <v>173.39599999999999</v>
      </c>
      <c r="I110" s="281"/>
      <c r="J110" s="277"/>
      <c r="K110" s="277"/>
      <c r="L110" s="282"/>
      <c r="M110" s="283"/>
      <c r="N110" s="284"/>
      <c r="O110" s="284"/>
      <c r="P110" s="284"/>
      <c r="Q110" s="284"/>
      <c r="R110" s="284"/>
      <c r="S110" s="284"/>
      <c r="T110" s="28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86" t="s">
        <v>149</v>
      </c>
      <c r="AU110" s="286" t="s">
        <v>82</v>
      </c>
      <c r="AV110" s="15" t="s">
        <v>145</v>
      </c>
      <c r="AW110" s="15" t="s">
        <v>33</v>
      </c>
      <c r="AX110" s="15" t="s">
        <v>80</v>
      </c>
      <c r="AY110" s="286" t="s">
        <v>138</v>
      </c>
    </row>
    <row r="111" s="2" customFormat="1" ht="24" customHeight="1">
      <c r="A111" s="40"/>
      <c r="B111" s="41"/>
      <c r="C111" s="220" t="s">
        <v>155</v>
      </c>
      <c r="D111" s="220" t="s">
        <v>140</v>
      </c>
      <c r="E111" s="221" t="s">
        <v>954</v>
      </c>
      <c r="F111" s="222" t="s">
        <v>955</v>
      </c>
      <c r="G111" s="223" t="s">
        <v>526</v>
      </c>
      <c r="H111" s="224">
        <v>7</v>
      </c>
      <c r="I111" s="225"/>
      <c r="J111" s="226">
        <f>ROUND(I111*H111,2)</f>
        <v>0</v>
      </c>
      <c r="K111" s="222" t="s">
        <v>144</v>
      </c>
      <c r="L111" s="46"/>
      <c r="M111" s="227" t="s">
        <v>19</v>
      </c>
      <c r="N111" s="228" t="s">
        <v>43</v>
      </c>
      <c r="O111" s="8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145</v>
      </c>
      <c r="AT111" s="231" t="s">
        <v>140</v>
      </c>
      <c r="AU111" s="231" t="s">
        <v>82</v>
      </c>
      <c r="AY111" s="19" t="s">
        <v>138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9" t="s">
        <v>80</v>
      </c>
      <c r="BK111" s="232">
        <f>ROUND(I111*H111,2)</f>
        <v>0</v>
      </c>
      <c r="BL111" s="19" t="s">
        <v>145</v>
      </c>
      <c r="BM111" s="231" t="s">
        <v>956</v>
      </c>
    </row>
    <row r="112" s="2" customFormat="1">
      <c r="A112" s="40"/>
      <c r="B112" s="41"/>
      <c r="C112" s="42"/>
      <c r="D112" s="233" t="s">
        <v>147</v>
      </c>
      <c r="E112" s="42"/>
      <c r="F112" s="234" t="s">
        <v>955</v>
      </c>
      <c r="G112" s="42"/>
      <c r="H112" s="42"/>
      <c r="I112" s="138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82</v>
      </c>
    </row>
    <row r="113" s="13" customFormat="1">
      <c r="A113" s="13"/>
      <c r="B113" s="237"/>
      <c r="C113" s="238"/>
      <c r="D113" s="233" t="s">
        <v>149</v>
      </c>
      <c r="E113" s="239" t="s">
        <v>19</v>
      </c>
      <c r="F113" s="240" t="s">
        <v>181</v>
      </c>
      <c r="G113" s="238"/>
      <c r="H113" s="241">
        <v>7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149</v>
      </c>
      <c r="AU113" s="247" t="s">
        <v>82</v>
      </c>
      <c r="AV113" s="13" t="s">
        <v>82</v>
      </c>
      <c r="AW113" s="13" t="s">
        <v>33</v>
      </c>
      <c r="AX113" s="13" t="s">
        <v>80</v>
      </c>
      <c r="AY113" s="247" t="s">
        <v>138</v>
      </c>
    </row>
    <row r="114" s="14" customFormat="1">
      <c r="A114" s="14"/>
      <c r="B114" s="249"/>
      <c r="C114" s="250"/>
      <c r="D114" s="233" t="s">
        <v>149</v>
      </c>
      <c r="E114" s="251" t="s">
        <v>19</v>
      </c>
      <c r="F114" s="252" t="s">
        <v>947</v>
      </c>
      <c r="G114" s="250"/>
      <c r="H114" s="251" t="s">
        <v>19</v>
      </c>
      <c r="I114" s="253"/>
      <c r="J114" s="250"/>
      <c r="K114" s="250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149</v>
      </c>
      <c r="AU114" s="258" t="s">
        <v>82</v>
      </c>
      <c r="AV114" s="14" t="s">
        <v>80</v>
      </c>
      <c r="AW114" s="14" t="s">
        <v>33</v>
      </c>
      <c r="AX114" s="14" t="s">
        <v>72</v>
      </c>
      <c r="AY114" s="258" t="s">
        <v>138</v>
      </c>
    </row>
    <row r="115" s="2" customFormat="1" ht="24" customHeight="1">
      <c r="A115" s="40"/>
      <c r="B115" s="41"/>
      <c r="C115" s="220" t="s">
        <v>145</v>
      </c>
      <c r="D115" s="220" t="s">
        <v>140</v>
      </c>
      <c r="E115" s="221" t="s">
        <v>957</v>
      </c>
      <c r="F115" s="222" t="s">
        <v>958</v>
      </c>
      <c r="G115" s="223" t="s">
        <v>526</v>
      </c>
      <c r="H115" s="224">
        <v>1</v>
      </c>
      <c r="I115" s="225"/>
      <c r="J115" s="226">
        <f>ROUND(I115*H115,2)</f>
        <v>0</v>
      </c>
      <c r="K115" s="222" t="s">
        <v>144</v>
      </c>
      <c r="L115" s="46"/>
      <c r="M115" s="227" t="s">
        <v>19</v>
      </c>
      <c r="N115" s="228" t="s">
        <v>43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145</v>
      </c>
      <c r="AT115" s="231" t="s">
        <v>140</v>
      </c>
      <c r="AU115" s="231" t="s">
        <v>82</v>
      </c>
      <c r="AY115" s="19" t="s">
        <v>138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80</v>
      </c>
      <c r="BK115" s="232">
        <f>ROUND(I115*H115,2)</f>
        <v>0</v>
      </c>
      <c r="BL115" s="19" t="s">
        <v>145</v>
      </c>
      <c r="BM115" s="231" t="s">
        <v>959</v>
      </c>
    </row>
    <row r="116" s="2" customFormat="1">
      <c r="A116" s="40"/>
      <c r="B116" s="41"/>
      <c r="C116" s="42"/>
      <c r="D116" s="233" t="s">
        <v>147</v>
      </c>
      <c r="E116" s="42"/>
      <c r="F116" s="234" t="s">
        <v>958</v>
      </c>
      <c r="G116" s="42"/>
      <c r="H116" s="42"/>
      <c r="I116" s="138"/>
      <c r="J116" s="42"/>
      <c r="K116" s="42"/>
      <c r="L116" s="46"/>
      <c r="M116" s="235"/>
      <c r="N116" s="23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82</v>
      </c>
    </row>
    <row r="117" s="13" customFormat="1">
      <c r="A117" s="13"/>
      <c r="B117" s="237"/>
      <c r="C117" s="238"/>
      <c r="D117" s="233" t="s">
        <v>149</v>
      </c>
      <c r="E117" s="239" t="s">
        <v>19</v>
      </c>
      <c r="F117" s="240" t="s">
        <v>80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149</v>
      </c>
      <c r="AU117" s="247" t="s">
        <v>82</v>
      </c>
      <c r="AV117" s="13" t="s">
        <v>82</v>
      </c>
      <c r="AW117" s="13" t="s">
        <v>33</v>
      </c>
      <c r="AX117" s="13" t="s">
        <v>80</v>
      </c>
      <c r="AY117" s="247" t="s">
        <v>138</v>
      </c>
    </row>
    <row r="118" s="14" customFormat="1">
      <c r="A118" s="14"/>
      <c r="B118" s="249"/>
      <c r="C118" s="250"/>
      <c r="D118" s="233" t="s">
        <v>149</v>
      </c>
      <c r="E118" s="251" t="s">
        <v>19</v>
      </c>
      <c r="F118" s="252" t="s">
        <v>947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149</v>
      </c>
      <c r="AU118" s="258" t="s">
        <v>82</v>
      </c>
      <c r="AV118" s="14" t="s">
        <v>80</v>
      </c>
      <c r="AW118" s="14" t="s">
        <v>33</v>
      </c>
      <c r="AX118" s="14" t="s">
        <v>72</v>
      </c>
      <c r="AY118" s="258" t="s">
        <v>138</v>
      </c>
    </row>
    <row r="119" s="2" customFormat="1" ht="24" customHeight="1">
      <c r="A119" s="40"/>
      <c r="B119" s="41"/>
      <c r="C119" s="220" t="s">
        <v>168</v>
      </c>
      <c r="D119" s="220" t="s">
        <v>140</v>
      </c>
      <c r="E119" s="221" t="s">
        <v>960</v>
      </c>
      <c r="F119" s="222" t="s">
        <v>961</v>
      </c>
      <c r="G119" s="223" t="s">
        <v>526</v>
      </c>
      <c r="H119" s="224">
        <v>7</v>
      </c>
      <c r="I119" s="225"/>
      <c r="J119" s="226">
        <f>ROUND(I119*H119,2)</f>
        <v>0</v>
      </c>
      <c r="K119" s="222" t="s">
        <v>144</v>
      </c>
      <c r="L119" s="46"/>
      <c r="M119" s="227" t="s">
        <v>19</v>
      </c>
      <c r="N119" s="228" t="s">
        <v>43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145</v>
      </c>
      <c r="AT119" s="231" t="s">
        <v>140</v>
      </c>
      <c r="AU119" s="231" t="s">
        <v>82</v>
      </c>
      <c r="AY119" s="19" t="s">
        <v>138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80</v>
      </c>
      <c r="BK119" s="232">
        <f>ROUND(I119*H119,2)</f>
        <v>0</v>
      </c>
      <c r="BL119" s="19" t="s">
        <v>145</v>
      </c>
      <c r="BM119" s="231" t="s">
        <v>962</v>
      </c>
    </row>
    <row r="120" s="2" customFormat="1">
      <c r="A120" s="40"/>
      <c r="B120" s="41"/>
      <c r="C120" s="42"/>
      <c r="D120" s="233" t="s">
        <v>147</v>
      </c>
      <c r="E120" s="42"/>
      <c r="F120" s="234" t="s">
        <v>961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82</v>
      </c>
    </row>
    <row r="121" s="13" customFormat="1">
      <c r="A121" s="13"/>
      <c r="B121" s="237"/>
      <c r="C121" s="238"/>
      <c r="D121" s="233" t="s">
        <v>149</v>
      </c>
      <c r="E121" s="239" t="s">
        <v>19</v>
      </c>
      <c r="F121" s="240" t="s">
        <v>181</v>
      </c>
      <c r="G121" s="238"/>
      <c r="H121" s="241">
        <v>7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149</v>
      </c>
      <c r="AU121" s="247" t="s">
        <v>82</v>
      </c>
      <c r="AV121" s="13" t="s">
        <v>82</v>
      </c>
      <c r="AW121" s="13" t="s">
        <v>33</v>
      </c>
      <c r="AX121" s="13" t="s">
        <v>80</v>
      </c>
      <c r="AY121" s="247" t="s">
        <v>138</v>
      </c>
    </row>
    <row r="122" s="2" customFormat="1" ht="24" customHeight="1">
      <c r="A122" s="40"/>
      <c r="B122" s="41"/>
      <c r="C122" s="220" t="s">
        <v>175</v>
      </c>
      <c r="D122" s="220" t="s">
        <v>140</v>
      </c>
      <c r="E122" s="221" t="s">
        <v>963</v>
      </c>
      <c r="F122" s="222" t="s">
        <v>964</v>
      </c>
      <c r="G122" s="223" t="s">
        <v>526</v>
      </c>
      <c r="H122" s="224">
        <v>1</v>
      </c>
      <c r="I122" s="225"/>
      <c r="J122" s="226">
        <f>ROUND(I122*H122,2)</f>
        <v>0</v>
      </c>
      <c r="K122" s="222" t="s">
        <v>144</v>
      </c>
      <c r="L122" s="46"/>
      <c r="M122" s="227" t="s">
        <v>19</v>
      </c>
      <c r="N122" s="228" t="s">
        <v>43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145</v>
      </c>
      <c r="AT122" s="231" t="s">
        <v>140</v>
      </c>
      <c r="AU122" s="231" t="s">
        <v>82</v>
      </c>
      <c r="AY122" s="19" t="s">
        <v>138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9" t="s">
        <v>80</v>
      </c>
      <c r="BK122" s="232">
        <f>ROUND(I122*H122,2)</f>
        <v>0</v>
      </c>
      <c r="BL122" s="19" t="s">
        <v>145</v>
      </c>
      <c r="BM122" s="231" t="s">
        <v>965</v>
      </c>
    </row>
    <row r="123" s="2" customFormat="1">
      <c r="A123" s="40"/>
      <c r="B123" s="41"/>
      <c r="C123" s="42"/>
      <c r="D123" s="233" t="s">
        <v>147</v>
      </c>
      <c r="E123" s="42"/>
      <c r="F123" s="234" t="s">
        <v>964</v>
      </c>
      <c r="G123" s="42"/>
      <c r="H123" s="42"/>
      <c r="I123" s="138"/>
      <c r="J123" s="42"/>
      <c r="K123" s="42"/>
      <c r="L123" s="46"/>
      <c r="M123" s="235"/>
      <c r="N123" s="23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147</v>
      </c>
      <c r="AU123" s="19" t="s">
        <v>82</v>
      </c>
    </row>
    <row r="124" s="13" customFormat="1">
      <c r="A124" s="13"/>
      <c r="B124" s="237"/>
      <c r="C124" s="238"/>
      <c r="D124" s="233" t="s">
        <v>149</v>
      </c>
      <c r="E124" s="239" t="s">
        <v>19</v>
      </c>
      <c r="F124" s="240" t="s">
        <v>80</v>
      </c>
      <c r="G124" s="238"/>
      <c r="H124" s="241">
        <v>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149</v>
      </c>
      <c r="AU124" s="247" t="s">
        <v>82</v>
      </c>
      <c r="AV124" s="13" t="s">
        <v>82</v>
      </c>
      <c r="AW124" s="13" t="s">
        <v>33</v>
      </c>
      <c r="AX124" s="13" t="s">
        <v>80</v>
      </c>
      <c r="AY124" s="247" t="s">
        <v>138</v>
      </c>
    </row>
    <row r="125" s="2" customFormat="1" ht="24" customHeight="1">
      <c r="A125" s="40"/>
      <c r="B125" s="41"/>
      <c r="C125" s="220" t="s">
        <v>181</v>
      </c>
      <c r="D125" s="220" t="s">
        <v>140</v>
      </c>
      <c r="E125" s="221" t="s">
        <v>966</v>
      </c>
      <c r="F125" s="222" t="s">
        <v>967</v>
      </c>
      <c r="G125" s="223" t="s">
        <v>143</v>
      </c>
      <c r="H125" s="224">
        <v>179.22</v>
      </c>
      <c r="I125" s="225"/>
      <c r="J125" s="226">
        <f>ROUND(I125*H125,2)</f>
        <v>0</v>
      </c>
      <c r="K125" s="222" t="s">
        <v>144</v>
      </c>
      <c r="L125" s="46"/>
      <c r="M125" s="227" t="s">
        <v>19</v>
      </c>
      <c r="N125" s="228" t="s">
        <v>43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0.44</v>
      </c>
      <c r="T125" s="230">
        <f>S125*H125</f>
        <v>78.856800000000007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145</v>
      </c>
      <c r="AT125" s="231" t="s">
        <v>140</v>
      </c>
      <c r="AU125" s="231" t="s">
        <v>82</v>
      </c>
      <c r="AY125" s="19" t="s">
        <v>138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80</v>
      </c>
      <c r="BK125" s="232">
        <f>ROUND(I125*H125,2)</f>
        <v>0</v>
      </c>
      <c r="BL125" s="19" t="s">
        <v>145</v>
      </c>
      <c r="BM125" s="231" t="s">
        <v>968</v>
      </c>
    </row>
    <row r="126" s="2" customFormat="1">
      <c r="A126" s="40"/>
      <c r="B126" s="41"/>
      <c r="C126" s="42"/>
      <c r="D126" s="233" t="s">
        <v>147</v>
      </c>
      <c r="E126" s="42"/>
      <c r="F126" s="234" t="s">
        <v>967</v>
      </c>
      <c r="G126" s="42"/>
      <c r="H126" s="42"/>
      <c r="I126" s="138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82</v>
      </c>
    </row>
    <row r="127" s="14" customFormat="1">
      <c r="A127" s="14"/>
      <c r="B127" s="249"/>
      <c r="C127" s="250"/>
      <c r="D127" s="233" t="s">
        <v>149</v>
      </c>
      <c r="E127" s="251" t="s">
        <v>19</v>
      </c>
      <c r="F127" s="252" t="s">
        <v>969</v>
      </c>
      <c r="G127" s="250"/>
      <c r="H127" s="251" t="s">
        <v>19</v>
      </c>
      <c r="I127" s="253"/>
      <c r="J127" s="250"/>
      <c r="K127" s="250"/>
      <c r="L127" s="254"/>
      <c r="M127" s="255"/>
      <c r="N127" s="256"/>
      <c r="O127" s="256"/>
      <c r="P127" s="256"/>
      <c r="Q127" s="256"/>
      <c r="R127" s="256"/>
      <c r="S127" s="256"/>
      <c r="T127" s="25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8" t="s">
        <v>149</v>
      </c>
      <c r="AU127" s="258" t="s">
        <v>82</v>
      </c>
      <c r="AV127" s="14" t="s">
        <v>80</v>
      </c>
      <c r="AW127" s="14" t="s">
        <v>33</v>
      </c>
      <c r="AX127" s="14" t="s">
        <v>72</v>
      </c>
      <c r="AY127" s="258" t="s">
        <v>138</v>
      </c>
    </row>
    <row r="128" s="13" customFormat="1">
      <c r="A128" s="13"/>
      <c r="B128" s="237"/>
      <c r="C128" s="238"/>
      <c r="D128" s="233" t="s">
        <v>149</v>
      </c>
      <c r="E128" s="239" t="s">
        <v>19</v>
      </c>
      <c r="F128" s="240" t="s">
        <v>970</v>
      </c>
      <c r="G128" s="238"/>
      <c r="H128" s="241">
        <v>179.22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149</v>
      </c>
      <c r="AU128" s="247" t="s">
        <v>82</v>
      </c>
      <c r="AV128" s="13" t="s">
        <v>82</v>
      </c>
      <c r="AW128" s="13" t="s">
        <v>33</v>
      </c>
      <c r="AX128" s="13" t="s">
        <v>80</v>
      </c>
      <c r="AY128" s="247" t="s">
        <v>138</v>
      </c>
    </row>
    <row r="129" s="2" customFormat="1" ht="24" customHeight="1">
      <c r="A129" s="40"/>
      <c r="B129" s="41"/>
      <c r="C129" s="220" t="s">
        <v>188</v>
      </c>
      <c r="D129" s="220" t="s">
        <v>140</v>
      </c>
      <c r="E129" s="221" t="s">
        <v>169</v>
      </c>
      <c r="F129" s="222" t="s">
        <v>170</v>
      </c>
      <c r="G129" s="223" t="s">
        <v>143</v>
      </c>
      <c r="H129" s="224">
        <v>148.31999999999999</v>
      </c>
      <c r="I129" s="225"/>
      <c r="J129" s="226">
        <f>ROUND(I129*H129,2)</f>
        <v>0</v>
      </c>
      <c r="K129" s="222" t="s">
        <v>144</v>
      </c>
      <c r="L129" s="46"/>
      <c r="M129" s="227" t="s">
        <v>19</v>
      </c>
      <c r="N129" s="228" t="s">
        <v>43</v>
      </c>
      <c r="O129" s="86"/>
      <c r="P129" s="229">
        <f>O129*H129</f>
        <v>0</v>
      </c>
      <c r="Q129" s="229">
        <v>0.00012999999999999999</v>
      </c>
      <c r="R129" s="229">
        <f>Q129*H129</f>
        <v>0.019281599999999996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145</v>
      </c>
      <c r="AT129" s="231" t="s">
        <v>140</v>
      </c>
      <c r="AU129" s="231" t="s">
        <v>82</v>
      </c>
      <c r="AY129" s="19" t="s">
        <v>138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80</v>
      </c>
      <c r="BK129" s="232">
        <f>ROUND(I129*H129,2)</f>
        <v>0</v>
      </c>
      <c r="BL129" s="19" t="s">
        <v>145</v>
      </c>
      <c r="BM129" s="231" t="s">
        <v>971</v>
      </c>
    </row>
    <row r="130" s="2" customFormat="1">
      <c r="A130" s="40"/>
      <c r="B130" s="41"/>
      <c r="C130" s="42"/>
      <c r="D130" s="233" t="s">
        <v>147</v>
      </c>
      <c r="E130" s="42"/>
      <c r="F130" s="234" t="s">
        <v>172</v>
      </c>
      <c r="G130" s="42"/>
      <c r="H130" s="42"/>
      <c r="I130" s="138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82</v>
      </c>
    </row>
    <row r="131" s="2" customFormat="1">
      <c r="A131" s="40"/>
      <c r="B131" s="41"/>
      <c r="C131" s="42"/>
      <c r="D131" s="233" t="s">
        <v>165</v>
      </c>
      <c r="E131" s="42"/>
      <c r="F131" s="248" t="s">
        <v>173</v>
      </c>
      <c r="G131" s="42"/>
      <c r="H131" s="42"/>
      <c r="I131" s="138"/>
      <c r="J131" s="42"/>
      <c r="K131" s="42"/>
      <c r="L131" s="46"/>
      <c r="M131" s="235"/>
      <c r="N131" s="23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165</v>
      </c>
      <c r="AU131" s="19" t="s">
        <v>82</v>
      </c>
    </row>
    <row r="132" s="13" customFormat="1">
      <c r="A132" s="13"/>
      <c r="B132" s="237"/>
      <c r="C132" s="238"/>
      <c r="D132" s="233" t="s">
        <v>149</v>
      </c>
      <c r="E132" s="239" t="s">
        <v>19</v>
      </c>
      <c r="F132" s="240" t="s">
        <v>972</v>
      </c>
      <c r="G132" s="238"/>
      <c r="H132" s="241">
        <v>148.31999999999999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149</v>
      </c>
      <c r="AU132" s="247" t="s">
        <v>82</v>
      </c>
      <c r="AV132" s="13" t="s">
        <v>82</v>
      </c>
      <c r="AW132" s="13" t="s">
        <v>33</v>
      </c>
      <c r="AX132" s="13" t="s">
        <v>72</v>
      </c>
      <c r="AY132" s="247" t="s">
        <v>138</v>
      </c>
    </row>
    <row r="133" s="14" customFormat="1">
      <c r="A133" s="14"/>
      <c r="B133" s="249"/>
      <c r="C133" s="250"/>
      <c r="D133" s="233" t="s">
        <v>149</v>
      </c>
      <c r="E133" s="251" t="s">
        <v>19</v>
      </c>
      <c r="F133" s="252" t="s">
        <v>973</v>
      </c>
      <c r="G133" s="250"/>
      <c r="H133" s="251" t="s">
        <v>19</v>
      </c>
      <c r="I133" s="253"/>
      <c r="J133" s="250"/>
      <c r="K133" s="250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149</v>
      </c>
      <c r="AU133" s="258" t="s">
        <v>82</v>
      </c>
      <c r="AV133" s="14" t="s">
        <v>80</v>
      </c>
      <c r="AW133" s="14" t="s">
        <v>33</v>
      </c>
      <c r="AX133" s="14" t="s">
        <v>72</v>
      </c>
      <c r="AY133" s="258" t="s">
        <v>138</v>
      </c>
    </row>
    <row r="134" s="2" customFormat="1" ht="24" customHeight="1">
      <c r="A134" s="40"/>
      <c r="B134" s="41"/>
      <c r="C134" s="220" t="s">
        <v>194</v>
      </c>
      <c r="D134" s="220" t="s">
        <v>140</v>
      </c>
      <c r="E134" s="221" t="s">
        <v>176</v>
      </c>
      <c r="F134" s="222" t="s">
        <v>177</v>
      </c>
      <c r="G134" s="223" t="s">
        <v>143</v>
      </c>
      <c r="H134" s="224">
        <v>148.31999999999999</v>
      </c>
      <c r="I134" s="225"/>
      <c r="J134" s="226">
        <f>ROUND(I134*H134,2)</f>
        <v>0</v>
      </c>
      <c r="K134" s="222" t="s">
        <v>144</v>
      </c>
      <c r="L134" s="46"/>
      <c r="M134" s="227" t="s">
        <v>19</v>
      </c>
      <c r="N134" s="228" t="s">
        <v>43</v>
      </c>
      <c r="O134" s="86"/>
      <c r="P134" s="229">
        <f>O134*H134</f>
        <v>0</v>
      </c>
      <c r="Q134" s="229">
        <v>0.00024000000000000001</v>
      </c>
      <c r="R134" s="229">
        <f>Q134*H134</f>
        <v>0.035596799999999998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145</v>
      </c>
      <c r="AT134" s="231" t="s">
        <v>140</v>
      </c>
      <c r="AU134" s="231" t="s">
        <v>82</v>
      </c>
      <c r="AY134" s="19" t="s">
        <v>138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9" t="s">
        <v>80</v>
      </c>
      <c r="BK134" s="232">
        <f>ROUND(I134*H134,2)</f>
        <v>0</v>
      </c>
      <c r="BL134" s="19" t="s">
        <v>145</v>
      </c>
      <c r="BM134" s="231" t="s">
        <v>974</v>
      </c>
    </row>
    <row r="135" s="2" customFormat="1">
      <c r="A135" s="40"/>
      <c r="B135" s="41"/>
      <c r="C135" s="42"/>
      <c r="D135" s="233" t="s">
        <v>147</v>
      </c>
      <c r="E135" s="42"/>
      <c r="F135" s="234" t="s">
        <v>179</v>
      </c>
      <c r="G135" s="42"/>
      <c r="H135" s="42"/>
      <c r="I135" s="138"/>
      <c r="J135" s="42"/>
      <c r="K135" s="42"/>
      <c r="L135" s="46"/>
      <c r="M135" s="235"/>
      <c r="N135" s="23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82</v>
      </c>
    </row>
    <row r="136" s="2" customFormat="1">
      <c r="A136" s="40"/>
      <c r="B136" s="41"/>
      <c r="C136" s="42"/>
      <c r="D136" s="233" t="s">
        <v>165</v>
      </c>
      <c r="E136" s="42"/>
      <c r="F136" s="248" t="s">
        <v>166</v>
      </c>
      <c r="G136" s="42"/>
      <c r="H136" s="42"/>
      <c r="I136" s="138"/>
      <c r="J136" s="42"/>
      <c r="K136" s="42"/>
      <c r="L136" s="46"/>
      <c r="M136" s="235"/>
      <c r="N136" s="236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165</v>
      </c>
      <c r="AU136" s="19" t="s">
        <v>82</v>
      </c>
    </row>
    <row r="137" s="13" customFormat="1">
      <c r="A137" s="13"/>
      <c r="B137" s="237"/>
      <c r="C137" s="238"/>
      <c r="D137" s="233" t="s">
        <v>149</v>
      </c>
      <c r="E137" s="239" t="s">
        <v>19</v>
      </c>
      <c r="F137" s="240" t="s">
        <v>975</v>
      </c>
      <c r="G137" s="238"/>
      <c r="H137" s="241">
        <v>148.31999999999999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149</v>
      </c>
      <c r="AU137" s="247" t="s">
        <v>82</v>
      </c>
      <c r="AV137" s="13" t="s">
        <v>82</v>
      </c>
      <c r="AW137" s="13" t="s">
        <v>33</v>
      </c>
      <c r="AX137" s="13" t="s">
        <v>72</v>
      </c>
      <c r="AY137" s="247" t="s">
        <v>138</v>
      </c>
    </row>
    <row r="138" s="14" customFormat="1">
      <c r="A138" s="14"/>
      <c r="B138" s="249"/>
      <c r="C138" s="250"/>
      <c r="D138" s="233" t="s">
        <v>149</v>
      </c>
      <c r="E138" s="251" t="s">
        <v>19</v>
      </c>
      <c r="F138" s="252" t="s">
        <v>973</v>
      </c>
      <c r="G138" s="250"/>
      <c r="H138" s="251" t="s">
        <v>19</v>
      </c>
      <c r="I138" s="253"/>
      <c r="J138" s="250"/>
      <c r="K138" s="250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149</v>
      </c>
      <c r="AU138" s="258" t="s">
        <v>82</v>
      </c>
      <c r="AV138" s="14" t="s">
        <v>80</v>
      </c>
      <c r="AW138" s="14" t="s">
        <v>33</v>
      </c>
      <c r="AX138" s="14" t="s">
        <v>72</v>
      </c>
      <c r="AY138" s="258" t="s">
        <v>138</v>
      </c>
    </row>
    <row r="139" s="2" customFormat="1" ht="16.5" customHeight="1">
      <c r="A139" s="40"/>
      <c r="B139" s="41"/>
      <c r="C139" s="220" t="s">
        <v>203</v>
      </c>
      <c r="D139" s="220" t="s">
        <v>140</v>
      </c>
      <c r="E139" s="221" t="s">
        <v>976</v>
      </c>
      <c r="F139" s="222" t="s">
        <v>977</v>
      </c>
      <c r="G139" s="223" t="s">
        <v>496</v>
      </c>
      <c r="H139" s="224">
        <v>18</v>
      </c>
      <c r="I139" s="225"/>
      <c r="J139" s="226">
        <f>ROUND(I139*H139,2)</f>
        <v>0</v>
      </c>
      <c r="K139" s="222" t="s">
        <v>144</v>
      </c>
      <c r="L139" s="46"/>
      <c r="M139" s="227" t="s">
        <v>19</v>
      </c>
      <c r="N139" s="228" t="s">
        <v>43</v>
      </c>
      <c r="O139" s="86"/>
      <c r="P139" s="229">
        <f>O139*H139</f>
        <v>0</v>
      </c>
      <c r="Q139" s="229">
        <v>0.02102</v>
      </c>
      <c r="R139" s="229">
        <f>Q139*H139</f>
        <v>0.37836000000000003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145</v>
      </c>
      <c r="AT139" s="231" t="s">
        <v>140</v>
      </c>
      <c r="AU139" s="231" t="s">
        <v>82</v>
      </c>
      <c r="AY139" s="19" t="s">
        <v>138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9" t="s">
        <v>80</v>
      </c>
      <c r="BK139" s="232">
        <f>ROUND(I139*H139,2)</f>
        <v>0</v>
      </c>
      <c r="BL139" s="19" t="s">
        <v>145</v>
      </c>
      <c r="BM139" s="231" t="s">
        <v>978</v>
      </c>
    </row>
    <row r="140" s="2" customFormat="1">
      <c r="A140" s="40"/>
      <c r="B140" s="41"/>
      <c r="C140" s="42"/>
      <c r="D140" s="233" t="s">
        <v>147</v>
      </c>
      <c r="E140" s="42"/>
      <c r="F140" s="234" t="s">
        <v>977</v>
      </c>
      <c r="G140" s="42"/>
      <c r="H140" s="42"/>
      <c r="I140" s="138"/>
      <c r="J140" s="42"/>
      <c r="K140" s="42"/>
      <c r="L140" s="46"/>
      <c r="M140" s="235"/>
      <c r="N140" s="23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82</v>
      </c>
    </row>
    <row r="141" s="14" customFormat="1">
      <c r="A141" s="14"/>
      <c r="B141" s="249"/>
      <c r="C141" s="250"/>
      <c r="D141" s="233" t="s">
        <v>149</v>
      </c>
      <c r="E141" s="251" t="s">
        <v>19</v>
      </c>
      <c r="F141" s="252" t="s">
        <v>979</v>
      </c>
      <c r="G141" s="250"/>
      <c r="H141" s="251" t="s">
        <v>19</v>
      </c>
      <c r="I141" s="253"/>
      <c r="J141" s="250"/>
      <c r="K141" s="250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149</v>
      </c>
      <c r="AU141" s="258" t="s">
        <v>82</v>
      </c>
      <c r="AV141" s="14" t="s">
        <v>80</v>
      </c>
      <c r="AW141" s="14" t="s">
        <v>33</v>
      </c>
      <c r="AX141" s="14" t="s">
        <v>72</v>
      </c>
      <c r="AY141" s="258" t="s">
        <v>138</v>
      </c>
    </row>
    <row r="142" s="13" customFormat="1">
      <c r="A142" s="13"/>
      <c r="B142" s="237"/>
      <c r="C142" s="238"/>
      <c r="D142" s="233" t="s">
        <v>149</v>
      </c>
      <c r="E142" s="239" t="s">
        <v>19</v>
      </c>
      <c r="F142" s="240" t="s">
        <v>259</v>
      </c>
      <c r="G142" s="238"/>
      <c r="H142" s="241">
        <v>18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149</v>
      </c>
      <c r="AU142" s="247" t="s">
        <v>82</v>
      </c>
      <c r="AV142" s="13" t="s">
        <v>82</v>
      </c>
      <c r="AW142" s="13" t="s">
        <v>33</v>
      </c>
      <c r="AX142" s="13" t="s">
        <v>80</v>
      </c>
      <c r="AY142" s="247" t="s">
        <v>138</v>
      </c>
    </row>
    <row r="143" s="2" customFormat="1" ht="24" customHeight="1">
      <c r="A143" s="40"/>
      <c r="B143" s="41"/>
      <c r="C143" s="220" t="s">
        <v>213</v>
      </c>
      <c r="D143" s="220" t="s">
        <v>140</v>
      </c>
      <c r="E143" s="221" t="s">
        <v>980</v>
      </c>
      <c r="F143" s="222" t="s">
        <v>981</v>
      </c>
      <c r="G143" s="223" t="s">
        <v>982</v>
      </c>
      <c r="H143" s="224">
        <v>50</v>
      </c>
      <c r="I143" s="225"/>
      <c r="J143" s="226">
        <f>ROUND(I143*H143,2)</f>
        <v>0</v>
      </c>
      <c r="K143" s="222" t="s">
        <v>144</v>
      </c>
      <c r="L143" s="46"/>
      <c r="M143" s="227" t="s">
        <v>19</v>
      </c>
      <c r="N143" s="228" t="s">
        <v>43</v>
      </c>
      <c r="O143" s="8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145</v>
      </c>
      <c r="AT143" s="231" t="s">
        <v>140</v>
      </c>
      <c r="AU143" s="231" t="s">
        <v>82</v>
      </c>
      <c r="AY143" s="19" t="s">
        <v>138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9" t="s">
        <v>80</v>
      </c>
      <c r="BK143" s="232">
        <f>ROUND(I143*H143,2)</f>
        <v>0</v>
      </c>
      <c r="BL143" s="19" t="s">
        <v>145</v>
      </c>
      <c r="BM143" s="231" t="s">
        <v>983</v>
      </c>
    </row>
    <row r="144" s="2" customFormat="1">
      <c r="A144" s="40"/>
      <c r="B144" s="41"/>
      <c r="C144" s="42"/>
      <c r="D144" s="233" t="s">
        <v>147</v>
      </c>
      <c r="E144" s="42"/>
      <c r="F144" s="234" t="s">
        <v>981</v>
      </c>
      <c r="G144" s="42"/>
      <c r="H144" s="42"/>
      <c r="I144" s="138"/>
      <c r="J144" s="42"/>
      <c r="K144" s="42"/>
      <c r="L144" s="46"/>
      <c r="M144" s="235"/>
      <c r="N144" s="23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147</v>
      </c>
      <c r="AU144" s="19" t="s">
        <v>82</v>
      </c>
    </row>
    <row r="145" s="13" customFormat="1">
      <c r="A145" s="13"/>
      <c r="B145" s="237"/>
      <c r="C145" s="238"/>
      <c r="D145" s="233" t="s">
        <v>149</v>
      </c>
      <c r="E145" s="239" t="s">
        <v>19</v>
      </c>
      <c r="F145" s="240" t="s">
        <v>984</v>
      </c>
      <c r="G145" s="238"/>
      <c r="H145" s="241">
        <v>50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149</v>
      </c>
      <c r="AU145" s="247" t="s">
        <v>82</v>
      </c>
      <c r="AV145" s="13" t="s">
        <v>82</v>
      </c>
      <c r="AW145" s="13" t="s">
        <v>33</v>
      </c>
      <c r="AX145" s="13" t="s">
        <v>80</v>
      </c>
      <c r="AY145" s="247" t="s">
        <v>138</v>
      </c>
    </row>
    <row r="146" s="2" customFormat="1" ht="24" customHeight="1">
      <c r="A146" s="40"/>
      <c r="B146" s="41"/>
      <c r="C146" s="220" t="s">
        <v>219</v>
      </c>
      <c r="D146" s="220" t="s">
        <v>140</v>
      </c>
      <c r="E146" s="221" t="s">
        <v>985</v>
      </c>
      <c r="F146" s="222" t="s">
        <v>986</v>
      </c>
      <c r="G146" s="223" t="s">
        <v>184</v>
      </c>
      <c r="H146" s="224">
        <v>14.4</v>
      </c>
      <c r="I146" s="225"/>
      <c r="J146" s="226">
        <f>ROUND(I146*H146,2)</f>
        <v>0</v>
      </c>
      <c r="K146" s="222" t="s">
        <v>144</v>
      </c>
      <c r="L146" s="46"/>
      <c r="M146" s="227" t="s">
        <v>19</v>
      </c>
      <c r="N146" s="228" t="s">
        <v>43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145</v>
      </c>
      <c r="AT146" s="231" t="s">
        <v>140</v>
      </c>
      <c r="AU146" s="231" t="s">
        <v>82</v>
      </c>
      <c r="AY146" s="19" t="s">
        <v>138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80</v>
      </c>
      <c r="BK146" s="232">
        <f>ROUND(I146*H146,2)</f>
        <v>0</v>
      </c>
      <c r="BL146" s="19" t="s">
        <v>145</v>
      </c>
      <c r="BM146" s="231" t="s">
        <v>987</v>
      </c>
    </row>
    <row r="147" s="2" customFormat="1">
      <c r="A147" s="40"/>
      <c r="B147" s="41"/>
      <c r="C147" s="42"/>
      <c r="D147" s="233" t="s">
        <v>147</v>
      </c>
      <c r="E147" s="42"/>
      <c r="F147" s="234" t="s">
        <v>986</v>
      </c>
      <c r="G147" s="42"/>
      <c r="H147" s="42"/>
      <c r="I147" s="138"/>
      <c r="J147" s="42"/>
      <c r="K147" s="42"/>
      <c r="L147" s="46"/>
      <c r="M147" s="235"/>
      <c r="N147" s="23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82</v>
      </c>
    </row>
    <row r="148" s="13" customFormat="1">
      <c r="A148" s="13"/>
      <c r="B148" s="237"/>
      <c r="C148" s="238"/>
      <c r="D148" s="233" t="s">
        <v>149</v>
      </c>
      <c r="E148" s="239" t="s">
        <v>19</v>
      </c>
      <c r="F148" s="240" t="s">
        <v>988</v>
      </c>
      <c r="G148" s="238"/>
      <c r="H148" s="241">
        <v>14.4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149</v>
      </c>
      <c r="AU148" s="247" t="s">
        <v>82</v>
      </c>
      <c r="AV148" s="13" t="s">
        <v>82</v>
      </c>
      <c r="AW148" s="13" t="s">
        <v>33</v>
      </c>
      <c r="AX148" s="13" t="s">
        <v>80</v>
      </c>
      <c r="AY148" s="247" t="s">
        <v>138</v>
      </c>
    </row>
    <row r="149" s="2" customFormat="1" ht="24" customHeight="1">
      <c r="A149" s="40"/>
      <c r="B149" s="41"/>
      <c r="C149" s="220" t="s">
        <v>225</v>
      </c>
      <c r="D149" s="220" t="s">
        <v>140</v>
      </c>
      <c r="E149" s="221" t="s">
        <v>989</v>
      </c>
      <c r="F149" s="222" t="s">
        <v>990</v>
      </c>
      <c r="G149" s="223" t="s">
        <v>184</v>
      </c>
      <c r="H149" s="224">
        <v>14.4</v>
      </c>
      <c r="I149" s="225"/>
      <c r="J149" s="226">
        <f>ROUND(I149*H149,2)</f>
        <v>0</v>
      </c>
      <c r="K149" s="222" t="s">
        <v>144</v>
      </c>
      <c r="L149" s="46"/>
      <c r="M149" s="227" t="s">
        <v>19</v>
      </c>
      <c r="N149" s="228" t="s">
        <v>43</v>
      </c>
      <c r="O149" s="8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145</v>
      </c>
      <c r="AT149" s="231" t="s">
        <v>140</v>
      </c>
      <c r="AU149" s="231" t="s">
        <v>82</v>
      </c>
      <c r="AY149" s="19" t="s">
        <v>138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9" t="s">
        <v>80</v>
      </c>
      <c r="BK149" s="232">
        <f>ROUND(I149*H149,2)</f>
        <v>0</v>
      </c>
      <c r="BL149" s="19" t="s">
        <v>145</v>
      </c>
      <c r="BM149" s="231" t="s">
        <v>991</v>
      </c>
    </row>
    <row r="150" s="2" customFormat="1">
      <c r="A150" s="40"/>
      <c r="B150" s="41"/>
      <c r="C150" s="42"/>
      <c r="D150" s="233" t="s">
        <v>147</v>
      </c>
      <c r="E150" s="42"/>
      <c r="F150" s="234" t="s">
        <v>990</v>
      </c>
      <c r="G150" s="42"/>
      <c r="H150" s="42"/>
      <c r="I150" s="138"/>
      <c r="J150" s="42"/>
      <c r="K150" s="42"/>
      <c r="L150" s="46"/>
      <c r="M150" s="235"/>
      <c r="N150" s="23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82</v>
      </c>
    </row>
    <row r="151" s="14" customFormat="1">
      <c r="A151" s="14"/>
      <c r="B151" s="249"/>
      <c r="C151" s="250"/>
      <c r="D151" s="233" t="s">
        <v>149</v>
      </c>
      <c r="E151" s="251" t="s">
        <v>19</v>
      </c>
      <c r="F151" s="252" t="s">
        <v>992</v>
      </c>
      <c r="G151" s="250"/>
      <c r="H151" s="251" t="s">
        <v>19</v>
      </c>
      <c r="I151" s="253"/>
      <c r="J151" s="250"/>
      <c r="K151" s="250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149</v>
      </c>
      <c r="AU151" s="258" t="s">
        <v>82</v>
      </c>
      <c r="AV151" s="14" t="s">
        <v>80</v>
      </c>
      <c r="AW151" s="14" t="s">
        <v>33</v>
      </c>
      <c r="AX151" s="14" t="s">
        <v>72</v>
      </c>
      <c r="AY151" s="258" t="s">
        <v>138</v>
      </c>
    </row>
    <row r="152" s="13" customFormat="1">
      <c r="A152" s="13"/>
      <c r="B152" s="237"/>
      <c r="C152" s="238"/>
      <c r="D152" s="233" t="s">
        <v>149</v>
      </c>
      <c r="E152" s="239" t="s">
        <v>19</v>
      </c>
      <c r="F152" s="240" t="s">
        <v>993</v>
      </c>
      <c r="G152" s="238"/>
      <c r="H152" s="241">
        <v>14.4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149</v>
      </c>
      <c r="AU152" s="247" t="s">
        <v>82</v>
      </c>
      <c r="AV152" s="13" t="s">
        <v>82</v>
      </c>
      <c r="AW152" s="13" t="s">
        <v>33</v>
      </c>
      <c r="AX152" s="13" t="s">
        <v>80</v>
      </c>
      <c r="AY152" s="247" t="s">
        <v>138</v>
      </c>
    </row>
    <row r="153" s="2" customFormat="1" ht="24" customHeight="1">
      <c r="A153" s="40"/>
      <c r="B153" s="41"/>
      <c r="C153" s="220" t="s">
        <v>232</v>
      </c>
      <c r="D153" s="220" t="s">
        <v>140</v>
      </c>
      <c r="E153" s="221" t="s">
        <v>994</v>
      </c>
      <c r="F153" s="222" t="s">
        <v>995</v>
      </c>
      <c r="G153" s="223" t="s">
        <v>184</v>
      </c>
      <c r="H153" s="224">
        <v>748.56399999999996</v>
      </c>
      <c r="I153" s="225"/>
      <c r="J153" s="226">
        <f>ROUND(I153*H153,2)</f>
        <v>0</v>
      </c>
      <c r="K153" s="222" t="s">
        <v>144</v>
      </c>
      <c r="L153" s="46"/>
      <c r="M153" s="227" t="s">
        <v>19</v>
      </c>
      <c r="N153" s="228" t="s">
        <v>43</v>
      </c>
      <c r="O153" s="86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1" t="s">
        <v>145</v>
      </c>
      <c r="AT153" s="231" t="s">
        <v>140</v>
      </c>
      <c r="AU153" s="231" t="s">
        <v>82</v>
      </c>
      <c r="AY153" s="19" t="s">
        <v>138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9" t="s">
        <v>80</v>
      </c>
      <c r="BK153" s="232">
        <f>ROUND(I153*H153,2)</f>
        <v>0</v>
      </c>
      <c r="BL153" s="19" t="s">
        <v>145</v>
      </c>
      <c r="BM153" s="231" t="s">
        <v>996</v>
      </c>
    </row>
    <row r="154" s="2" customFormat="1">
      <c r="A154" s="40"/>
      <c r="B154" s="41"/>
      <c r="C154" s="42"/>
      <c r="D154" s="233" t="s">
        <v>147</v>
      </c>
      <c r="E154" s="42"/>
      <c r="F154" s="234" t="s">
        <v>995</v>
      </c>
      <c r="G154" s="42"/>
      <c r="H154" s="42"/>
      <c r="I154" s="138"/>
      <c r="J154" s="42"/>
      <c r="K154" s="42"/>
      <c r="L154" s="46"/>
      <c r="M154" s="235"/>
      <c r="N154" s="23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82</v>
      </c>
    </row>
    <row r="155" s="14" customFormat="1">
      <c r="A155" s="14"/>
      <c r="B155" s="249"/>
      <c r="C155" s="250"/>
      <c r="D155" s="233" t="s">
        <v>149</v>
      </c>
      <c r="E155" s="251" t="s">
        <v>19</v>
      </c>
      <c r="F155" s="252" t="s">
        <v>997</v>
      </c>
      <c r="G155" s="250"/>
      <c r="H155" s="251" t="s">
        <v>19</v>
      </c>
      <c r="I155" s="253"/>
      <c r="J155" s="250"/>
      <c r="K155" s="250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149</v>
      </c>
      <c r="AU155" s="258" t="s">
        <v>82</v>
      </c>
      <c r="AV155" s="14" t="s">
        <v>80</v>
      </c>
      <c r="AW155" s="14" t="s">
        <v>33</v>
      </c>
      <c r="AX155" s="14" t="s">
        <v>72</v>
      </c>
      <c r="AY155" s="258" t="s">
        <v>138</v>
      </c>
    </row>
    <row r="156" s="13" customFormat="1">
      <c r="A156" s="13"/>
      <c r="B156" s="237"/>
      <c r="C156" s="238"/>
      <c r="D156" s="233" t="s">
        <v>149</v>
      </c>
      <c r="E156" s="239" t="s">
        <v>19</v>
      </c>
      <c r="F156" s="240" t="s">
        <v>998</v>
      </c>
      <c r="G156" s="238"/>
      <c r="H156" s="241">
        <v>417.21600000000001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149</v>
      </c>
      <c r="AU156" s="247" t="s">
        <v>82</v>
      </c>
      <c r="AV156" s="13" t="s">
        <v>82</v>
      </c>
      <c r="AW156" s="13" t="s">
        <v>33</v>
      </c>
      <c r="AX156" s="13" t="s">
        <v>72</v>
      </c>
      <c r="AY156" s="247" t="s">
        <v>138</v>
      </c>
    </row>
    <row r="157" s="13" customFormat="1">
      <c r="A157" s="13"/>
      <c r="B157" s="237"/>
      <c r="C157" s="238"/>
      <c r="D157" s="233" t="s">
        <v>149</v>
      </c>
      <c r="E157" s="239" t="s">
        <v>19</v>
      </c>
      <c r="F157" s="240" t="s">
        <v>999</v>
      </c>
      <c r="G157" s="238"/>
      <c r="H157" s="241">
        <v>39.521000000000001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149</v>
      </c>
      <c r="AU157" s="247" t="s">
        <v>82</v>
      </c>
      <c r="AV157" s="13" t="s">
        <v>82</v>
      </c>
      <c r="AW157" s="13" t="s">
        <v>33</v>
      </c>
      <c r="AX157" s="13" t="s">
        <v>72</v>
      </c>
      <c r="AY157" s="247" t="s">
        <v>138</v>
      </c>
    </row>
    <row r="158" s="13" customFormat="1">
      <c r="A158" s="13"/>
      <c r="B158" s="237"/>
      <c r="C158" s="238"/>
      <c r="D158" s="233" t="s">
        <v>149</v>
      </c>
      <c r="E158" s="239" t="s">
        <v>19</v>
      </c>
      <c r="F158" s="240" t="s">
        <v>1000</v>
      </c>
      <c r="G158" s="238"/>
      <c r="H158" s="241">
        <v>47.027999999999999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149</v>
      </c>
      <c r="AU158" s="247" t="s">
        <v>82</v>
      </c>
      <c r="AV158" s="13" t="s">
        <v>82</v>
      </c>
      <c r="AW158" s="13" t="s">
        <v>33</v>
      </c>
      <c r="AX158" s="13" t="s">
        <v>72</v>
      </c>
      <c r="AY158" s="247" t="s">
        <v>138</v>
      </c>
    </row>
    <row r="159" s="13" customFormat="1">
      <c r="A159" s="13"/>
      <c r="B159" s="237"/>
      <c r="C159" s="238"/>
      <c r="D159" s="233" t="s">
        <v>149</v>
      </c>
      <c r="E159" s="239" t="s">
        <v>19</v>
      </c>
      <c r="F159" s="240" t="s">
        <v>1001</v>
      </c>
      <c r="G159" s="238"/>
      <c r="H159" s="241">
        <v>77.694999999999993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149</v>
      </c>
      <c r="AU159" s="247" t="s">
        <v>82</v>
      </c>
      <c r="AV159" s="13" t="s">
        <v>82</v>
      </c>
      <c r="AW159" s="13" t="s">
        <v>33</v>
      </c>
      <c r="AX159" s="13" t="s">
        <v>72</v>
      </c>
      <c r="AY159" s="247" t="s">
        <v>138</v>
      </c>
    </row>
    <row r="160" s="13" customFormat="1">
      <c r="A160" s="13"/>
      <c r="B160" s="237"/>
      <c r="C160" s="238"/>
      <c r="D160" s="233" t="s">
        <v>149</v>
      </c>
      <c r="E160" s="239" t="s">
        <v>19</v>
      </c>
      <c r="F160" s="240" t="s">
        <v>1002</v>
      </c>
      <c r="G160" s="238"/>
      <c r="H160" s="241">
        <v>6.7199999999999998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149</v>
      </c>
      <c r="AU160" s="247" t="s">
        <v>82</v>
      </c>
      <c r="AV160" s="13" t="s">
        <v>82</v>
      </c>
      <c r="AW160" s="13" t="s">
        <v>33</v>
      </c>
      <c r="AX160" s="13" t="s">
        <v>72</v>
      </c>
      <c r="AY160" s="247" t="s">
        <v>138</v>
      </c>
    </row>
    <row r="161" s="13" customFormat="1">
      <c r="A161" s="13"/>
      <c r="B161" s="237"/>
      <c r="C161" s="238"/>
      <c r="D161" s="233" t="s">
        <v>149</v>
      </c>
      <c r="E161" s="239" t="s">
        <v>19</v>
      </c>
      <c r="F161" s="240" t="s">
        <v>1003</v>
      </c>
      <c r="G161" s="238"/>
      <c r="H161" s="241">
        <v>160.38399999999999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149</v>
      </c>
      <c r="AU161" s="247" t="s">
        <v>82</v>
      </c>
      <c r="AV161" s="13" t="s">
        <v>82</v>
      </c>
      <c r="AW161" s="13" t="s">
        <v>33</v>
      </c>
      <c r="AX161" s="13" t="s">
        <v>72</v>
      </c>
      <c r="AY161" s="247" t="s">
        <v>138</v>
      </c>
    </row>
    <row r="162" s="15" customFormat="1">
      <c r="A162" s="15"/>
      <c r="B162" s="276"/>
      <c r="C162" s="277"/>
      <c r="D162" s="233" t="s">
        <v>149</v>
      </c>
      <c r="E162" s="278" t="s">
        <v>19</v>
      </c>
      <c r="F162" s="279" t="s">
        <v>953</v>
      </c>
      <c r="G162" s="277"/>
      <c r="H162" s="280">
        <v>748.56399999999996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6" t="s">
        <v>149</v>
      </c>
      <c r="AU162" s="286" t="s">
        <v>82</v>
      </c>
      <c r="AV162" s="15" t="s">
        <v>145</v>
      </c>
      <c r="AW162" s="15" t="s">
        <v>33</v>
      </c>
      <c r="AX162" s="15" t="s">
        <v>80</v>
      </c>
      <c r="AY162" s="286" t="s">
        <v>138</v>
      </c>
    </row>
    <row r="163" s="2" customFormat="1" ht="24" customHeight="1">
      <c r="A163" s="40"/>
      <c r="B163" s="41"/>
      <c r="C163" s="220" t="s">
        <v>8</v>
      </c>
      <c r="D163" s="220" t="s">
        <v>140</v>
      </c>
      <c r="E163" s="221" t="s">
        <v>1004</v>
      </c>
      <c r="F163" s="222" t="s">
        <v>1005</v>
      </c>
      <c r="G163" s="223" t="s">
        <v>184</v>
      </c>
      <c r="H163" s="224">
        <v>374.28300000000002</v>
      </c>
      <c r="I163" s="225"/>
      <c r="J163" s="226">
        <f>ROUND(I163*H163,2)</f>
        <v>0</v>
      </c>
      <c r="K163" s="222" t="s">
        <v>144</v>
      </c>
      <c r="L163" s="46"/>
      <c r="M163" s="227" t="s">
        <v>19</v>
      </c>
      <c r="N163" s="228" t="s">
        <v>43</v>
      </c>
      <c r="O163" s="8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1" t="s">
        <v>145</v>
      </c>
      <c r="AT163" s="231" t="s">
        <v>140</v>
      </c>
      <c r="AU163" s="231" t="s">
        <v>82</v>
      </c>
      <c r="AY163" s="19" t="s">
        <v>138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9" t="s">
        <v>80</v>
      </c>
      <c r="BK163" s="232">
        <f>ROUND(I163*H163,2)</f>
        <v>0</v>
      </c>
      <c r="BL163" s="19" t="s">
        <v>145</v>
      </c>
      <c r="BM163" s="231" t="s">
        <v>1006</v>
      </c>
    </row>
    <row r="164" s="2" customFormat="1">
      <c r="A164" s="40"/>
      <c r="B164" s="41"/>
      <c r="C164" s="42"/>
      <c r="D164" s="233" t="s">
        <v>147</v>
      </c>
      <c r="E164" s="42"/>
      <c r="F164" s="234" t="s">
        <v>1005</v>
      </c>
      <c r="G164" s="42"/>
      <c r="H164" s="42"/>
      <c r="I164" s="138"/>
      <c r="J164" s="42"/>
      <c r="K164" s="42"/>
      <c r="L164" s="46"/>
      <c r="M164" s="235"/>
      <c r="N164" s="23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147</v>
      </c>
      <c r="AU164" s="19" t="s">
        <v>82</v>
      </c>
    </row>
    <row r="165" s="13" customFormat="1">
      <c r="A165" s="13"/>
      <c r="B165" s="237"/>
      <c r="C165" s="238"/>
      <c r="D165" s="233" t="s">
        <v>149</v>
      </c>
      <c r="E165" s="239" t="s">
        <v>19</v>
      </c>
      <c r="F165" s="240" t="s">
        <v>1007</v>
      </c>
      <c r="G165" s="238"/>
      <c r="H165" s="241">
        <v>374.28300000000002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149</v>
      </c>
      <c r="AU165" s="247" t="s">
        <v>82</v>
      </c>
      <c r="AV165" s="13" t="s">
        <v>82</v>
      </c>
      <c r="AW165" s="13" t="s">
        <v>33</v>
      </c>
      <c r="AX165" s="13" t="s">
        <v>80</v>
      </c>
      <c r="AY165" s="247" t="s">
        <v>138</v>
      </c>
    </row>
    <row r="166" s="2" customFormat="1" ht="24" customHeight="1">
      <c r="A166" s="40"/>
      <c r="B166" s="41"/>
      <c r="C166" s="220" t="s">
        <v>248</v>
      </c>
      <c r="D166" s="220" t="s">
        <v>140</v>
      </c>
      <c r="E166" s="221" t="s">
        <v>1008</v>
      </c>
      <c r="F166" s="222" t="s">
        <v>1009</v>
      </c>
      <c r="G166" s="223" t="s">
        <v>184</v>
      </c>
      <c r="H166" s="224">
        <v>28.576000000000001</v>
      </c>
      <c r="I166" s="225"/>
      <c r="J166" s="226">
        <f>ROUND(I166*H166,2)</f>
        <v>0</v>
      </c>
      <c r="K166" s="222" t="s">
        <v>144</v>
      </c>
      <c r="L166" s="46"/>
      <c r="M166" s="227" t="s">
        <v>19</v>
      </c>
      <c r="N166" s="228" t="s">
        <v>43</v>
      </c>
      <c r="O166" s="8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1" t="s">
        <v>145</v>
      </c>
      <c r="AT166" s="231" t="s">
        <v>140</v>
      </c>
      <c r="AU166" s="231" t="s">
        <v>82</v>
      </c>
      <c r="AY166" s="19" t="s">
        <v>138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9" t="s">
        <v>80</v>
      </c>
      <c r="BK166" s="232">
        <f>ROUND(I166*H166,2)</f>
        <v>0</v>
      </c>
      <c r="BL166" s="19" t="s">
        <v>145</v>
      </c>
      <c r="BM166" s="231" t="s">
        <v>1010</v>
      </c>
    </row>
    <row r="167" s="2" customFormat="1">
      <c r="A167" s="40"/>
      <c r="B167" s="41"/>
      <c r="C167" s="42"/>
      <c r="D167" s="233" t="s">
        <v>147</v>
      </c>
      <c r="E167" s="42"/>
      <c r="F167" s="234" t="s">
        <v>1009</v>
      </c>
      <c r="G167" s="42"/>
      <c r="H167" s="42"/>
      <c r="I167" s="138"/>
      <c r="J167" s="42"/>
      <c r="K167" s="42"/>
      <c r="L167" s="46"/>
      <c r="M167" s="235"/>
      <c r="N167" s="23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82</v>
      </c>
    </row>
    <row r="168" s="14" customFormat="1">
      <c r="A168" s="14"/>
      <c r="B168" s="249"/>
      <c r="C168" s="250"/>
      <c r="D168" s="233" t="s">
        <v>149</v>
      </c>
      <c r="E168" s="251" t="s">
        <v>19</v>
      </c>
      <c r="F168" s="252" t="s">
        <v>1011</v>
      </c>
      <c r="G168" s="250"/>
      <c r="H168" s="251" t="s">
        <v>19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149</v>
      </c>
      <c r="AU168" s="258" t="s">
        <v>82</v>
      </c>
      <c r="AV168" s="14" t="s">
        <v>80</v>
      </c>
      <c r="AW168" s="14" t="s">
        <v>33</v>
      </c>
      <c r="AX168" s="14" t="s">
        <v>72</v>
      </c>
      <c r="AY168" s="258" t="s">
        <v>138</v>
      </c>
    </row>
    <row r="169" s="13" customFormat="1">
      <c r="A169" s="13"/>
      <c r="B169" s="237"/>
      <c r="C169" s="238"/>
      <c r="D169" s="233" t="s">
        <v>149</v>
      </c>
      <c r="E169" s="239" t="s">
        <v>19</v>
      </c>
      <c r="F169" s="240" t="s">
        <v>1012</v>
      </c>
      <c r="G169" s="238"/>
      <c r="H169" s="241">
        <v>21.446000000000002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149</v>
      </c>
      <c r="AU169" s="247" t="s">
        <v>82</v>
      </c>
      <c r="AV169" s="13" t="s">
        <v>82</v>
      </c>
      <c r="AW169" s="13" t="s">
        <v>33</v>
      </c>
      <c r="AX169" s="13" t="s">
        <v>72</v>
      </c>
      <c r="AY169" s="247" t="s">
        <v>138</v>
      </c>
    </row>
    <row r="170" s="13" customFormat="1">
      <c r="A170" s="13"/>
      <c r="B170" s="237"/>
      <c r="C170" s="238"/>
      <c r="D170" s="233" t="s">
        <v>149</v>
      </c>
      <c r="E170" s="239" t="s">
        <v>19</v>
      </c>
      <c r="F170" s="240" t="s">
        <v>1013</v>
      </c>
      <c r="G170" s="238"/>
      <c r="H170" s="241">
        <v>7.1299999999999999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149</v>
      </c>
      <c r="AU170" s="247" t="s">
        <v>82</v>
      </c>
      <c r="AV170" s="13" t="s">
        <v>82</v>
      </c>
      <c r="AW170" s="13" t="s">
        <v>33</v>
      </c>
      <c r="AX170" s="13" t="s">
        <v>72</v>
      </c>
      <c r="AY170" s="247" t="s">
        <v>138</v>
      </c>
    </row>
    <row r="171" s="15" customFormat="1">
      <c r="A171" s="15"/>
      <c r="B171" s="276"/>
      <c r="C171" s="277"/>
      <c r="D171" s="233" t="s">
        <v>149</v>
      </c>
      <c r="E171" s="278" t="s">
        <v>19</v>
      </c>
      <c r="F171" s="279" t="s">
        <v>953</v>
      </c>
      <c r="G171" s="277"/>
      <c r="H171" s="280">
        <v>28.576000000000001</v>
      </c>
      <c r="I171" s="281"/>
      <c r="J171" s="277"/>
      <c r="K171" s="277"/>
      <c r="L171" s="282"/>
      <c r="M171" s="283"/>
      <c r="N171" s="284"/>
      <c r="O171" s="284"/>
      <c r="P171" s="284"/>
      <c r="Q171" s="284"/>
      <c r="R171" s="284"/>
      <c r="S171" s="284"/>
      <c r="T171" s="28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6" t="s">
        <v>149</v>
      </c>
      <c r="AU171" s="286" t="s">
        <v>82</v>
      </c>
      <c r="AV171" s="15" t="s">
        <v>145</v>
      </c>
      <c r="AW171" s="15" t="s">
        <v>33</v>
      </c>
      <c r="AX171" s="15" t="s">
        <v>80</v>
      </c>
      <c r="AY171" s="286" t="s">
        <v>138</v>
      </c>
    </row>
    <row r="172" s="2" customFormat="1" ht="24" customHeight="1">
      <c r="A172" s="40"/>
      <c r="B172" s="41"/>
      <c r="C172" s="220" t="s">
        <v>253</v>
      </c>
      <c r="D172" s="220" t="s">
        <v>140</v>
      </c>
      <c r="E172" s="221" t="s">
        <v>254</v>
      </c>
      <c r="F172" s="222" t="s">
        <v>255</v>
      </c>
      <c r="G172" s="223" t="s">
        <v>184</v>
      </c>
      <c r="H172" s="224">
        <v>14.288</v>
      </c>
      <c r="I172" s="225"/>
      <c r="J172" s="226">
        <f>ROUND(I172*H172,2)</f>
        <v>0</v>
      </c>
      <c r="K172" s="222" t="s">
        <v>144</v>
      </c>
      <c r="L172" s="46"/>
      <c r="M172" s="227" t="s">
        <v>19</v>
      </c>
      <c r="N172" s="228" t="s">
        <v>43</v>
      </c>
      <c r="O172" s="86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1" t="s">
        <v>145</v>
      </c>
      <c r="AT172" s="231" t="s">
        <v>140</v>
      </c>
      <c r="AU172" s="231" t="s">
        <v>82</v>
      </c>
      <c r="AY172" s="19" t="s">
        <v>138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9" t="s">
        <v>80</v>
      </c>
      <c r="BK172" s="232">
        <f>ROUND(I172*H172,2)</f>
        <v>0</v>
      </c>
      <c r="BL172" s="19" t="s">
        <v>145</v>
      </c>
      <c r="BM172" s="231" t="s">
        <v>1014</v>
      </c>
    </row>
    <row r="173" s="2" customFormat="1">
      <c r="A173" s="40"/>
      <c r="B173" s="41"/>
      <c r="C173" s="42"/>
      <c r="D173" s="233" t="s">
        <v>147</v>
      </c>
      <c r="E173" s="42"/>
      <c r="F173" s="234" t="s">
        <v>255</v>
      </c>
      <c r="G173" s="42"/>
      <c r="H173" s="42"/>
      <c r="I173" s="138"/>
      <c r="J173" s="42"/>
      <c r="K173" s="42"/>
      <c r="L173" s="46"/>
      <c r="M173" s="235"/>
      <c r="N173" s="236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147</v>
      </c>
      <c r="AU173" s="19" t="s">
        <v>82</v>
      </c>
    </row>
    <row r="174" s="13" customFormat="1">
      <c r="A174" s="13"/>
      <c r="B174" s="237"/>
      <c r="C174" s="238"/>
      <c r="D174" s="233" t="s">
        <v>149</v>
      </c>
      <c r="E174" s="239" t="s">
        <v>19</v>
      </c>
      <c r="F174" s="240" t="s">
        <v>1015</v>
      </c>
      <c r="G174" s="238"/>
      <c r="H174" s="241">
        <v>14.288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149</v>
      </c>
      <c r="AU174" s="247" t="s">
        <v>82</v>
      </c>
      <c r="AV174" s="13" t="s">
        <v>82</v>
      </c>
      <c r="AW174" s="13" t="s">
        <v>33</v>
      </c>
      <c r="AX174" s="13" t="s">
        <v>80</v>
      </c>
      <c r="AY174" s="247" t="s">
        <v>138</v>
      </c>
    </row>
    <row r="175" s="2" customFormat="1" ht="24" customHeight="1">
      <c r="A175" s="40"/>
      <c r="B175" s="41"/>
      <c r="C175" s="220" t="s">
        <v>259</v>
      </c>
      <c r="D175" s="220" t="s">
        <v>140</v>
      </c>
      <c r="E175" s="221" t="s">
        <v>1016</v>
      </c>
      <c r="F175" s="222" t="s">
        <v>1017</v>
      </c>
      <c r="G175" s="223" t="s">
        <v>143</v>
      </c>
      <c r="H175" s="224">
        <v>71</v>
      </c>
      <c r="I175" s="225"/>
      <c r="J175" s="226">
        <f>ROUND(I175*H175,2)</f>
        <v>0</v>
      </c>
      <c r="K175" s="222" t="s">
        <v>144</v>
      </c>
      <c r="L175" s="46"/>
      <c r="M175" s="227" t="s">
        <v>19</v>
      </c>
      <c r="N175" s="228" t="s">
        <v>43</v>
      </c>
      <c r="O175" s="8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1" t="s">
        <v>145</v>
      </c>
      <c r="AT175" s="231" t="s">
        <v>140</v>
      </c>
      <c r="AU175" s="231" t="s">
        <v>82</v>
      </c>
      <c r="AY175" s="19" t="s">
        <v>138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9" t="s">
        <v>80</v>
      </c>
      <c r="BK175" s="232">
        <f>ROUND(I175*H175,2)</f>
        <v>0</v>
      </c>
      <c r="BL175" s="19" t="s">
        <v>145</v>
      </c>
      <c r="BM175" s="231" t="s">
        <v>1018</v>
      </c>
    </row>
    <row r="176" s="2" customFormat="1">
      <c r="A176" s="40"/>
      <c r="B176" s="41"/>
      <c r="C176" s="42"/>
      <c r="D176" s="233" t="s">
        <v>147</v>
      </c>
      <c r="E176" s="42"/>
      <c r="F176" s="234" t="s">
        <v>1017</v>
      </c>
      <c r="G176" s="42"/>
      <c r="H176" s="42"/>
      <c r="I176" s="138"/>
      <c r="J176" s="42"/>
      <c r="K176" s="42"/>
      <c r="L176" s="46"/>
      <c r="M176" s="235"/>
      <c r="N176" s="23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147</v>
      </c>
      <c r="AU176" s="19" t="s">
        <v>82</v>
      </c>
    </row>
    <row r="177" s="14" customFormat="1">
      <c r="A177" s="14"/>
      <c r="B177" s="249"/>
      <c r="C177" s="250"/>
      <c r="D177" s="233" t="s">
        <v>149</v>
      </c>
      <c r="E177" s="251" t="s">
        <v>19</v>
      </c>
      <c r="F177" s="252" t="s">
        <v>1019</v>
      </c>
      <c r="G177" s="250"/>
      <c r="H177" s="251" t="s">
        <v>19</v>
      </c>
      <c r="I177" s="253"/>
      <c r="J177" s="250"/>
      <c r="K177" s="250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149</v>
      </c>
      <c r="AU177" s="258" t="s">
        <v>82</v>
      </c>
      <c r="AV177" s="14" t="s">
        <v>80</v>
      </c>
      <c r="AW177" s="14" t="s">
        <v>33</v>
      </c>
      <c r="AX177" s="14" t="s">
        <v>72</v>
      </c>
      <c r="AY177" s="258" t="s">
        <v>138</v>
      </c>
    </row>
    <row r="178" s="13" customFormat="1">
      <c r="A178" s="13"/>
      <c r="B178" s="237"/>
      <c r="C178" s="238"/>
      <c r="D178" s="233" t="s">
        <v>149</v>
      </c>
      <c r="E178" s="239" t="s">
        <v>19</v>
      </c>
      <c r="F178" s="240" t="s">
        <v>1020</v>
      </c>
      <c r="G178" s="238"/>
      <c r="H178" s="241">
        <v>71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149</v>
      </c>
      <c r="AU178" s="247" t="s">
        <v>82</v>
      </c>
      <c r="AV178" s="13" t="s">
        <v>82</v>
      </c>
      <c r="AW178" s="13" t="s">
        <v>33</v>
      </c>
      <c r="AX178" s="13" t="s">
        <v>80</v>
      </c>
      <c r="AY178" s="247" t="s">
        <v>138</v>
      </c>
    </row>
    <row r="179" s="2" customFormat="1" ht="16.5" customHeight="1">
      <c r="A179" s="40"/>
      <c r="B179" s="41"/>
      <c r="C179" s="259" t="s">
        <v>267</v>
      </c>
      <c r="D179" s="259" t="s">
        <v>268</v>
      </c>
      <c r="E179" s="260" t="s">
        <v>1021</v>
      </c>
      <c r="F179" s="261" t="s">
        <v>1022</v>
      </c>
      <c r="G179" s="262" t="s">
        <v>305</v>
      </c>
      <c r="H179" s="263">
        <v>11.041</v>
      </c>
      <c r="I179" s="264"/>
      <c r="J179" s="265">
        <f>ROUND(I179*H179,2)</f>
        <v>0</v>
      </c>
      <c r="K179" s="261" t="s">
        <v>144</v>
      </c>
      <c r="L179" s="266"/>
      <c r="M179" s="267" t="s">
        <v>19</v>
      </c>
      <c r="N179" s="268" t="s">
        <v>43</v>
      </c>
      <c r="O179" s="86"/>
      <c r="P179" s="229">
        <f>O179*H179</f>
        <v>0</v>
      </c>
      <c r="Q179" s="229">
        <v>1</v>
      </c>
      <c r="R179" s="229">
        <f>Q179*H179</f>
        <v>11.041</v>
      </c>
      <c r="S179" s="229">
        <v>0</v>
      </c>
      <c r="T179" s="23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1" t="s">
        <v>188</v>
      </c>
      <c r="AT179" s="231" t="s">
        <v>268</v>
      </c>
      <c r="AU179" s="231" t="s">
        <v>82</v>
      </c>
      <c r="AY179" s="19" t="s">
        <v>138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9" t="s">
        <v>80</v>
      </c>
      <c r="BK179" s="232">
        <f>ROUND(I179*H179,2)</f>
        <v>0</v>
      </c>
      <c r="BL179" s="19" t="s">
        <v>145</v>
      </c>
      <c r="BM179" s="231" t="s">
        <v>1023</v>
      </c>
    </row>
    <row r="180" s="2" customFormat="1">
      <c r="A180" s="40"/>
      <c r="B180" s="41"/>
      <c r="C180" s="42"/>
      <c r="D180" s="233" t="s">
        <v>147</v>
      </c>
      <c r="E180" s="42"/>
      <c r="F180" s="234" t="s">
        <v>1022</v>
      </c>
      <c r="G180" s="42"/>
      <c r="H180" s="42"/>
      <c r="I180" s="138"/>
      <c r="J180" s="42"/>
      <c r="K180" s="42"/>
      <c r="L180" s="46"/>
      <c r="M180" s="235"/>
      <c r="N180" s="23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147</v>
      </c>
      <c r="AU180" s="19" t="s">
        <v>82</v>
      </c>
    </row>
    <row r="181" s="14" customFormat="1">
      <c r="A181" s="14"/>
      <c r="B181" s="249"/>
      <c r="C181" s="250"/>
      <c r="D181" s="233" t="s">
        <v>149</v>
      </c>
      <c r="E181" s="251" t="s">
        <v>19</v>
      </c>
      <c r="F181" s="252" t="s">
        <v>1024</v>
      </c>
      <c r="G181" s="250"/>
      <c r="H181" s="251" t="s">
        <v>19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149</v>
      </c>
      <c r="AU181" s="258" t="s">
        <v>82</v>
      </c>
      <c r="AV181" s="14" t="s">
        <v>80</v>
      </c>
      <c r="AW181" s="14" t="s">
        <v>33</v>
      </c>
      <c r="AX181" s="14" t="s">
        <v>72</v>
      </c>
      <c r="AY181" s="258" t="s">
        <v>138</v>
      </c>
    </row>
    <row r="182" s="13" customFormat="1">
      <c r="A182" s="13"/>
      <c r="B182" s="237"/>
      <c r="C182" s="238"/>
      <c r="D182" s="233" t="s">
        <v>149</v>
      </c>
      <c r="E182" s="239" t="s">
        <v>19</v>
      </c>
      <c r="F182" s="240" t="s">
        <v>1025</v>
      </c>
      <c r="G182" s="238"/>
      <c r="H182" s="241">
        <v>11.041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149</v>
      </c>
      <c r="AU182" s="247" t="s">
        <v>82</v>
      </c>
      <c r="AV182" s="13" t="s">
        <v>82</v>
      </c>
      <c r="AW182" s="13" t="s">
        <v>33</v>
      </c>
      <c r="AX182" s="13" t="s">
        <v>80</v>
      </c>
      <c r="AY182" s="247" t="s">
        <v>138</v>
      </c>
    </row>
    <row r="183" s="2" customFormat="1" ht="24" customHeight="1">
      <c r="A183" s="40"/>
      <c r="B183" s="41"/>
      <c r="C183" s="220" t="s">
        <v>274</v>
      </c>
      <c r="D183" s="220" t="s">
        <v>140</v>
      </c>
      <c r="E183" s="221" t="s">
        <v>1026</v>
      </c>
      <c r="F183" s="222" t="s">
        <v>1027</v>
      </c>
      <c r="G183" s="223" t="s">
        <v>143</v>
      </c>
      <c r="H183" s="224">
        <v>71</v>
      </c>
      <c r="I183" s="225"/>
      <c r="J183" s="226">
        <f>ROUND(I183*H183,2)</f>
        <v>0</v>
      </c>
      <c r="K183" s="222" t="s">
        <v>144</v>
      </c>
      <c r="L183" s="46"/>
      <c r="M183" s="227" t="s">
        <v>19</v>
      </c>
      <c r="N183" s="228" t="s">
        <v>43</v>
      </c>
      <c r="O183" s="8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145</v>
      </c>
      <c r="AT183" s="231" t="s">
        <v>140</v>
      </c>
      <c r="AU183" s="231" t="s">
        <v>82</v>
      </c>
      <c r="AY183" s="19" t="s">
        <v>138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9" t="s">
        <v>80</v>
      </c>
      <c r="BK183" s="232">
        <f>ROUND(I183*H183,2)</f>
        <v>0</v>
      </c>
      <c r="BL183" s="19" t="s">
        <v>145</v>
      </c>
      <c r="BM183" s="231" t="s">
        <v>1028</v>
      </c>
    </row>
    <row r="184" s="2" customFormat="1">
      <c r="A184" s="40"/>
      <c r="B184" s="41"/>
      <c r="C184" s="42"/>
      <c r="D184" s="233" t="s">
        <v>147</v>
      </c>
      <c r="E184" s="42"/>
      <c r="F184" s="234" t="s">
        <v>1027</v>
      </c>
      <c r="G184" s="42"/>
      <c r="H184" s="42"/>
      <c r="I184" s="138"/>
      <c r="J184" s="42"/>
      <c r="K184" s="42"/>
      <c r="L184" s="46"/>
      <c r="M184" s="235"/>
      <c r="N184" s="23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82</v>
      </c>
    </row>
    <row r="185" s="13" customFormat="1">
      <c r="A185" s="13"/>
      <c r="B185" s="237"/>
      <c r="C185" s="238"/>
      <c r="D185" s="233" t="s">
        <v>149</v>
      </c>
      <c r="E185" s="239" t="s">
        <v>19</v>
      </c>
      <c r="F185" s="240" t="s">
        <v>1029</v>
      </c>
      <c r="G185" s="238"/>
      <c r="H185" s="241">
        <v>71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149</v>
      </c>
      <c r="AU185" s="247" t="s">
        <v>82</v>
      </c>
      <c r="AV185" s="13" t="s">
        <v>82</v>
      </c>
      <c r="AW185" s="13" t="s">
        <v>33</v>
      </c>
      <c r="AX185" s="13" t="s">
        <v>80</v>
      </c>
      <c r="AY185" s="247" t="s">
        <v>138</v>
      </c>
    </row>
    <row r="186" s="2" customFormat="1" ht="24" customHeight="1">
      <c r="A186" s="40"/>
      <c r="B186" s="41"/>
      <c r="C186" s="220" t="s">
        <v>7</v>
      </c>
      <c r="D186" s="220" t="s">
        <v>140</v>
      </c>
      <c r="E186" s="221" t="s">
        <v>1030</v>
      </c>
      <c r="F186" s="222" t="s">
        <v>1031</v>
      </c>
      <c r="G186" s="223" t="s">
        <v>143</v>
      </c>
      <c r="H186" s="224">
        <v>321.68000000000001</v>
      </c>
      <c r="I186" s="225"/>
      <c r="J186" s="226">
        <f>ROUND(I186*H186,2)</f>
        <v>0</v>
      </c>
      <c r="K186" s="222" t="s">
        <v>144</v>
      </c>
      <c r="L186" s="46"/>
      <c r="M186" s="227" t="s">
        <v>19</v>
      </c>
      <c r="N186" s="228" t="s">
        <v>43</v>
      </c>
      <c r="O186" s="8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1" t="s">
        <v>145</v>
      </c>
      <c r="AT186" s="231" t="s">
        <v>140</v>
      </c>
      <c r="AU186" s="231" t="s">
        <v>82</v>
      </c>
      <c r="AY186" s="19" t="s">
        <v>138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9" t="s">
        <v>80</v>
      </c>
      <c r="BK186" s="232">
        <f>ROUND(I186*H186,2)</f>
        <v>0</v>
      </c>
      <c r="BL186" s="19" t="s">
        <v>145</v>
      </c>
      <c r="BM186" s="231" t="s">
        <v>1032</v>
      </c>
    </row>
    <row r="187" s="2" customFormat="1">
      <c r="A187" s="40"/>
      <c r="B187" s="41"/>
      <c r="C187" s="42"/>
      <c r="D187" s="233" t="s">
        <v>147</v>
      </c>
      <c r="E187" s="42"/>
      <c r="F187" s="234" t="s">
        <v>1031</v>
      </c>
      <c r="G187" s="42"/>
      <c r="H187" s="42"/>
      <c r="I187" s="138"/>
      <c r="J187" s="42"/>
      <c r="K187" s="42"/>
      <c r="L187" s="46"/>
      <c r="M187" s="235"/>
      <c r="N187" s="236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147</v>
      </c>
      <c r="AU187" s="19" t="s">
        <v>82</v>
      </c>
    </row>
    <row r="188" s="14" customFormat="1">
      <c r="A188" s="14"/>
      <c r="B188" s="249"/>
      <c r="C188" s="250"/>
      <c r="D188" s="233" t="s">
        <v>149</v>
      </c>
      <c r="E188" s="251" t="s">
        <v>19</v>
      </c>
      <c r="F188" s="252" t="s">
        <v>1033</v>
      </c>
      <c r="G188" s="250"/>
      <c r="H188" s="251" t="s">
        <v>19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149</v>
      </c>
      <c r="AU188" s="258" t="s">
        <v>82</v>
      </c>
      <c r="AV188" s="14" t="s">
        <v>80</v>
      </c>
      <c r="AW188" s="14" t="s">
        <v>33</v>
      </c>
      <c r="AX188" s="14" t="s">
        <v>72</v>
      </c>
      <c r="AY188" s="258" t="s">
        <v>138</v>
      </c>
    </row>
    <row r="189" s="13" customFormat="1">
      <c r="A189" s="13"/>
      <c r="B189" s="237"/>
      <c r="C189" s="238"/>
      <c r="D189" s="233" t="s">
        <v>149</v>
      </c>
      <c r="E189" s="239" t="s">
        <v>19</v>
      </c>
      <c r="F189" s="240" t="s">
        <v>1034</v>
      </c>
      <c r="G189" s="238"/>
      <c r="H189" s="241">
        <v>60.210000000000001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149</v>
      </c>
      <c r="AU189" s="247" t="s">
        <v>82</v>
      </c>
      <c r="AV189" s="13" t="s">
        <v>82</v>
      </c>
      <c r="AW189" s="13" t="s">
        <v>33</v>
      </c>
      <c r="AX189" s="13" t="s">
        <v>72</v>
      </c>
      <c r="AY189" s="247" t="s">
        <v>138</v>
      </c>
    </row>
    <row r="190" s="13" customFormat="1">
      <c r="A190" s="13"/>
      <c r="B190" s="237"/>
      <c r="C190" s="238"/>
      <c r="D190" s="233" t="s">
        <v>149</v>
      </c>
      <c r="E190" s="239" t="s">
        <v>19</v>
      </c>
      <c r="F190" s="240" t="s">
        <v>1035</v>
      </c>
      <c r="G190" s="238"/>
      <c r="H190" s="241">
        <v>111.43000000000001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149</v>
      </c>
      <c r="AU190" s="247" t="s">
        <v>82</v>
      </c>
      <c r="AV190" s="13" t="s">
        <v>82</v>
      </c>
      <c r="AW190" s="13" t="s">
        <v>33</v>
      </c>
      <c r="AX190" s="13" t="s">
        <v>72</v>
      </c>
      <c r="AY190" s="247" t="s">
        <v>138</v>
      </c>
    </row>
    <row r="191" s="13" customFormat="1">
      <c r="A191" s="13"/>
      <c r="B191" s="237"/>
      <c r="C191" s="238"/>
      <c r="D191" s="233" t="s">
        <v>149</v>
      </c>
      <c r="E191" s="239" t="s">
        <v>19</v>
      </c>
      <c r="F191" s="240" t="s">
        <v>1036</v>
      </c>
      <c r="G191" s="238"/>
      <c r="H191" s="241">
        <v>83.594999999999999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149</v>
      </c>
      <c r="AU191" s="247" t="s">
        <v>82</v>
      </c>
      <c r="AV191" s="13" t="s">
        <v>82</v>
      </c>
      <c r="AW191" s="13" t="s">
        <v>33</v>
      </c>
      <c r="AX191" s="13" t="s">
        <v>72</v>
      </c>
      <c r="AY191" s="247" t="s">
        <v>138</v>
      </c>
    </row>
    <row r="192" s="13" customFormat="1">
      <c r="A192" s="13"/>
      <c r="B192" s="237"/>
      <c r="C192" s="238"/>
      <c r="D192" s="233" t="s">
        <v>149</v>
      </c>
      <c r="E192" s="239" t="s">
        <v>19</v>
      </c>
      <c r="F192" s="240" t="s">
        <v>1037</v>
      </c>
      <c r="G192" s="238"/>
      <c r="H192" s="241">
        <v>66.444999999999993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149</v>
      </c>
      <c r="AU192" s="247" t="s">
        <v>82</v>
      </c>
      <c r="AV192" s="13" t="s">
        <v>82</v>
      </c>
      <c r="AW192" s="13" t="s">
        <v>33</v>
      </c>
      <c r="AX192" s="13" t="s">
        <v>72</v>
      </c>
      <c r="AY192" s="247" t="s">
        <v>138</v>
      </c>
    </row>
    <row r="193" s="15" customFormat="1">
      <c r="A193" s="15"/>
      <c r="B193" s="276"/>
      <c r="C193" s="277"/>
      <c r="D193" s="233" t="s">
        <v>149</v>
      </c>
      <c r="E193" s="278" t="s">
        <v>19</v>
      </c>
      <c r="F193" s="279" t="s">
        <v>953</v>
      </c>
      <c r="G193" s="277"/>
      <c r="H193" s="280">
        <v>321.68000000000001</v>
      </c>
      <c r="I193" s="281"/>
      <c r="J193" s="277"/>
      <c r="K193" s="277"/>
      <c r="L193" s="282"/>
      <c r="M193" s="283"/>
      <c r="N193" s="284"/>
      <c r="O193" s="284"/>
      <c r="P193" s="284"/>
      <c r="Q193" s="284"/>
      <c r="R193" s="284"/>
      <c r="S193" s="284"/>
      <c r="T193" s="28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6" t="s">
        <v>149</v>
      </c>
      <c r="AU193" s="286" t="s">
        <v>82</v>
      </c>
      <c r="AV193" s="15" t="s">
        <v>145</v>
      </c>
      <c r="AW193" s="15" t="s">
        <v>33</v>
      </c>
      <c r="AX193" s="15" t="s">
        <v>80</v>
      </c>
      <c r="AY193" s="286" t="s">
        <v>138</v>
      </c>
    </row>
    <row r="194" s="2" customFormat="1" ht="16.5" customHeight="1">
      <c r="A194" s="40"/>
      <c r="B194" s="41"/>
      <c r="C194" s="259" t="s">
        <v>289</v>
      </c>
      <c r="D194" s="259" t="s">
        <v>268</v>
      </c>
      <c r="E194" s="260" t="s">
        <v>386</v>
      </c>
      <c r="F194" s="261" t="s">
        <v>387</v>
      </c>
      <c r="G194" s="262" t="s">
        <v>143</v>
      </c>
      <c r="H194" s="263">
        <v>369.93200000000002</v>
      </c>
      <c r="I194" s="264"/>
      <c r="J194" s="265">
        <f>ROUND(I194*H194,2)</f>
        <v>0</v>
      </c>
      <c r="K194" s="261" t="s">
        <v>144</v>
      </c>
      <c r="L194" s="266"/>
      <c r="M194" s="267" t="s">
        <v>19</v>
      </c>
      <c r="N194" s="268" t="s">
        <v>43</v>
      </c>
      <c r="O194" s="86"/>
      <c r="P194" s="229">
        <f>O194*H194</f>
        <v>0</v>
      </c>
      <c r="Q194" s="229">
        <v>0.00052999999999999998</v>
      </c>
      <c r="R194" s="229">
        <f>Q194*H194</f>
        <v>0.19606396000000001</v>
      </c>
      <c r="S194" s="229">
        <v>0</v>
      </c>
      <c r="T194" s="23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1" t="s">
        <v>188</v>
      </c>
      <c r="AT194" s="231" t="s">
        <v>268</v>
      </c>
      <c r="AU194" s="231" t="s">
        <v>82</v>
      </c>
      <c r="AY194" s="19" t="s">
        <v>138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9" t="s">
        <v>80</v>
      </c>
      <c r="BK194" s="232">
        <f>ROUND(I194*H194,2)</f>
        <v>0</v>
      </c>
      <c r="BL194" s="19" t="s">
        <v>145</v>
      </c>
      <c r="BM194" s="231" t="s">
        <v>1038</v>
      </c>
    </row>
    <row r="195" s="2" customFormat="1">
      <c r="A195" s="40"/>
      <c r="B195" s="41"/>
      <c r="C195" s="42"/>
      <c r="D195" s="233" t="s">
        <v>147</v>
      </c>
      <c r="E195" s="42"/>
      <c r="F195" s="234" t="s">
        <v>387</v>
      </c>
      <c r="G195" s="42"/>
      <c r="H195" s="42"/>
      <c r="I195" s="138"/>
      <c r="J195" s="42"/>
      <c r="K195" s="42"/>
      <c r="L195" s="46"/>
      <c r="M195" s="235"/>
      <c r="N195" s="23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147</v>
      </c>
      <c r="AU195" s="19" t="s">
        <v>82</v>
      </c>
    </row>
    <row r="196" s="13" customFormat="1">
      <c r="A196" s="13"/>
      <c r="B196" s="237"/>
      <c r="C196" s="238"/>
      <c r="D196" s="233" t="s">
        <v>149</v>
      </c>
      <c r="E196" s="239" t="s">
        <v>19</v>
      </c>
      <c r="F196" s="240" t="s">
        <v>1039</v>
      </c>
      <c r="G196" s="238"/>
      <c r="H196" s="241">
        <v>369.93200000000002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149</v>
      </c>
      <c r="AU196" s="247" t="s">
        <v>82</v>
      </c>
      <c r="AV196" s="13" t="s">
        <v>82</v>
      </c>
      <c r="AW196" s="13" t="s">
        <v>33</v>
      </c>
      <c r="AX196" s="13" t="s">
        <v>80</v>
      </c>
      <c r="AY196" s="247" t="s">
        <v>138</v>
      </c>
    </row>
    <row r="197" s="2" customFormat="1" ht="24" customHeight="1">
      <c r="A197" s="40"/>
      <c r="B197" s="41"/>
      <c r="C197" s="220" t="s">
        <v>295</v>
      </c>
      <c r="D197" s="220" t="s">
        <v>140</v>
      </c>
      <c r="E197" s="221" t="s">
        <v>260</v>
      </c>
      <c r="F197" s="222" t="s">
        <v>261</v>
      </c>
      <c r="G197" s="223" t="s">
        <v>143</v>
      </c>
      <c r="H197" s="224">
        <v>30.094999999999999</v>
      </c>
      <c r="I197" s="225"/>
      <c r="J197" s="226">
        <f>ROUND(I197*H197,2)</f>
        <v>0</v>
      </c>
      <c r="K197" s="222" t="s">
        <v>144</v>
      </c>
      <c r="L197" s="46"/>
      <c r="M197" s="227" t="s">
        <v>19</v>
      </c>
      <c r="N197" s="228" t="s">
        <v>43</v>
      </c>
      <c r="O197" s="86"/>
      <c r="P197" s="229">
        <f>O197*H197</f>
        <v>0</v>
      </c>
      <c r="Q197" s="229">
        <v>0.00013999999999999999</v>
      </c>
      <c r="R197" s="229">
        <f>Q197*H197</f>
        <v>0.0042132999999999997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145</v>
      </c>
      <c r="AT197" s="231" t="s">
        <v>140</v>
      </c>
      <c r="AU197" s="231" t="s">
        <v>82</v>
      </c>
      <c r="AY197" s="19" t="s">
        <v>138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9" t="s">
        <v>80</v>
      </c>
      <c r="BK197" s="232">
        <f>ROUND(I197*H197,2)</f>
        <v>0</v>
      </c>
      <c r="BL197" s="19" t="s">
        <v>145</v>
      </c>
      <c r="BM197" s="231" t="s">
        <v>1040</v>
      </c>
    </row>
    <row r="198" s="2" customFormat="1">
      <c r="A198" s="40"/>
      <c r="B198" s="41"/>
      <c r="C198" s="42"/>
      <c r="D198" s="233" t="s">
        <v>147</v>
      </c>
      <c r="E198" s="42"/>
      <c r="F198" s="234" t="s">
        <v>261</v>
      </c>
      <c r="G198" s="42"/>
      <c r="H198" s="42"/>
      <c r="I198" s="138"/>
      <c r="J198" s="42"/>
      <c r="K198" s="42"/>
      <c r="L198" s="46"/>
      <c r="M198" s="235"/>
      <c r="N198" s="23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147</v>
      </c>
      <c r="AU198" s="19" t="s">
        <v>82</v>
      </c>
    </row>
    <row r="199" s="13" customFormat="1">
      <c r="A199" s="13"/>
      <c r="B199" s="237"/>
      <c r="C199" s="238"/>
      <c r="D199" s="233" t="s">
        <v>149</v>
      </c>
      <c r="E199" s="239" t="s">
        <v>19</v>
      </c>
      <c r="F199" s="240" t="s">
        <v>1041</v>
      </c>
      <c r="G199" s="238"/>
      <c r="H199" s="241">
        <v>30.094999999999999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149</v>
      </c>
      <c r="AU199" s="247" t="s">
        <v>82</v>
      </c>
      <c r="AV199" s="13" t="s">
        <v>82</v>
      </c>
      <c r="AW199" s="13" t="s">
        <v>33</v>
      </c>
      <c r="AX199" s="13" t="s">
        <v>80</v>
      </c>
      <c r="AY199" s="247" t="s">
        <v>138</v>
      </c>
    </row>
    <row r="200" s="2" customFormat="1" ht="16.5" customHeight="1">
      <c r="A200" s="40"/>
      <c r="B200" s="41"/>
      <c r="C200" s="259" t="s">
        <v>302</v>
      </c>
      <c r="D200" s="259" t="s">
        <v>268</v>
      </c>
      <c r="E200" s="260" t="s">
        <v>269</v>
      </c>
      <c r="F200" s="261" t="s">
        <v>270</v>
      </c>
      <c r="G200" s="262" t="s">
        <v>143</v>
      </c>
      <c r="H200" s="263">
        <v>34.609000000000002</v>
      </c>
      <c r="I200" s="264"/>
      <c r="J200" s="265">
        <f>ROUND(I200*H200,2)</f>
        <v>0</v>
      </c>
      <c r="K200" s="261" t="s">
        <v>144</v>
      </c>
      <c r="L200" s="266"/>
      <c r="M200" s="267" t="s">
        <v>19</v>
      </c>
      <c r="N200" s="268" t="s">
        <v>43</v>
      </c>
      <c r="O200" s="86"/>
      <c r="P200" s="229">
        <f>O200*H200</f>
        <v>0</v>
      </c>
      <c r="Q200" s="229">
        <v>0.00032000000000000003</v>
      </c>
      <c r="R200" s="229">
        <f>Q200*H200</f>
        <v>0.011074880000000002</v>
      </c>
      <c r="S200" s="229">
        <v>0</v>
      </c>
      <c r="T200" s="23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1" t="s">
        <v>188</v>
      </c>
      <c r="AT200" s="231" t="s">
        <v>268</v>
      </c>
      <c r="AU200" s="231" t="s">
        <v>82</v>
      </c>
      <c r="AY200" s="19" t="s">
        <v>138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9" t="s">
        <v>80</v>
      </c>
      <c r="BK200" s="232">
        <f>ROUND(I200*H200,2)</f>
        <v>0</v>
      </c>
      <c r="BL200" s="19" t="s">
        <v>145</v>
      </c>
      <c r="BM200" s="231" t="s">
        <v>1042</v>
      </c>
    </row>
    <row r="201" s="2" customFormat="1">
      <c r="A201" s="40"/>
      <c r="B201" s="41"/>
      <c r="C201" s="42"/>
      <c r="D201" s="233" t="s">
        <v>147</v>
      </c>
      <c r="E201" s="42"/>
      <c r="F201" s="234" t="s">
        <v>270</v>
      </c>
      <c r="G201" s="42"/>
      <c r="H201" s="42"/>
      <c r="I201" s="138"/>
      <c r="J201" s="42"/>
      <c r="K201" s="42"/>
      <c r="L201" s="46"/>
      <c r="M201" s="235"/>
      <c r="N201" s="23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147</v>
      </c>
      <c r="AU201" s="19" t="s">
        <v>82</v>
      </c>
    </row>
    <row r="202" s="14" customFormat="1">
      <c r="A202" s="14"/>
      <c r="B202" s="249"/>
      <c r="C202" s="250"/>
      <c r="D202" s="233" t="s">
        <v>149</v>
      </c>
      <c r="E202" s="251" t="s">
        <v>19</v>
      </c>
      <c r="F202" s="252" t="s">
        <v>1043</v>
      </c>
      <c r="G202" s="250"/>
      <c r="H202" s="251" t="s">
        <v>19</v>
      </c>
      <c r="I202" s="253"/>
      <c r="J202" s="250"/>
      <c r="K202" s="250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149</v>
      </c>
      <c r="AU202" s="258" t="s">
        <v>82</v>
      </c>
      <c r="AV202" s="14" t="s">
        <v>80</v>
      </c>
      <c r="AW202" s="14" t="s">
        <v>33</v>
      </c>
      <c r="AX202" s="14" t="s">
        <v>72</v>
      </c>
      <c r="AY202" s="258" t="s">
        <v>138</v>
      </c>
    </row>
    <row r="203" s="13" customFormat="1">
      <c r="A203" s="13"/>
      <c r="B203" s="237"/>
      <c r="C203" s="238"/>
      <c r="D203" s="233" t="s">
        <v>149</v>
      </c>
      <c r="E203" s="239" t="s">
        <v>19</v>
      </c>
      <c r="F203" s="240" t="s">
        <v>1044</v>
      </c>
      <c r="G203" s="238"/>
      <c r="H203" s="241">
        <v>34.609000000000002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149</v>
      </c>
      <c r="AU203" s="247" t="s">
        <v>82</v>
      </c>
      <c r="AV203" s="13" t="s">
        <v>82</v>
      </c>
      <c r="AW203" s="13" t="s">
        <v>33</v>
      </c>
      <c r="AX203" s="13" t="s">
        <v>80</v>
      </c>
      <c r="AY203" s="247" t="s">
        <v>138</v>
      </c>
    </row>
    <row r="204" s="2" customFormat="1" ht="24" customHeight="1">
      <c r="A204" s="40"/>
      <c r="B204" s="41"/>
      <c r="C204" s="220" t="s">
        <v>308</v>
      </c>
      <c r="D204" s="220" t="s">
        <v>140</v>
      </c>
      <c r="E204" s="221" t="s">
        <v>1045</v>
      </c>
      <c r="F204" s="222" t="s">
        <v>1046</v>
      </c>
      <c r="G204" s="223" t="s">
        <v>526</v>
      </c>
      <c r="H204" s="224">
        <v>7</v>
      </c>
      <c r="I204" s="225"/>
      <c r="J204" s="226">
        <f>ROUND(I204*H204,2)</f>
        <v>0</v>
      </c>
      <c r="K204" s="222" t="s">
        <v>144</v>
      </c>
      <c r="L204" s="46"/>
      <c r="M204" s="227" t="s">
        <v>19</v>
      </c>
      <c r="N204" s="228" t="s">
        <v>43</v>
      </c>
      <c r="O204" s="86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1" t="s">
        <v>145</v>
      </c>
      <c r="AT204" s="231" t="s">
        <v>140</v>
      </c>
      <c r="AU204" s="231" t="s">
        <v>82</v>
      </c>
      <c r="AY204" s="19" t="s">
        <v>138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9" t="s">
        <v>80</v>
      </c>
      <c r="BK204" s="232">
        <f>ROUND(I204*H204,2)</f>
        <v>0</v>
      </c>
      <c r="BL204" s="19" t="s">
        <v>145</v>
      </c>
      <c r="BM204" s="231" t="s">
        <v>1047</v>
      </c>
    </row>
    <row r="205" s="2" customFormat="1">
      <c r="A205" s="40"/>
      <c r="B205" s="41"/>
      <c r="C205" s="42"/>
      <c r="D205" s="233" t="s">
        <v>147</v>
      </c>
      <c r="E205" s="42"/>
      <c r="F205" s="234" t="s">
        <v>1046</v>
      </c>
      <c r="G205" s="42"/>
      <c r="H205" s="42"/>
      <c r="I205" s="138"/>
      <c r="J205" s="42"/>
      <c r="K205" s="42"/>
      <c r="L205" s="46"/>
      <c r="M205" s="235"/>
      <c r="N205" s="23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147</v>
      </c>
      <c r="AU205" s="19" t="s">
        <v>82</v>
      </c>
    </row>
    <row r="206" s="13" customFormat="1">
      <c r="A206" s="13"/>
      <c r="B206" s="237"/>
      <c r="C206" s="238"/>
      <c r="D206" s="233" t="s">
        <v>149</v>
      </c>
      <c r="E206" s="239" t="s">
        <v>19</v>
      </c>
      <c r="F206" s="240" t="s">
        <v>1048</v>
      </c>
      <c r="G206" s="238"/>
      <c r="H206" s="241">
        <v>7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149</v>
      </c>
      <c r="AU206" s="247" t="s">
        <v>82</v>
      </c>
      <c r="AV206" s="13" t="s">
        <v>82</v>
      </c>
      <c r="AW206" s="13" t="s">
        <v>33</v>
      </c>
      <c r="AX206" s="13" t="s">
        <v>80</v>
      </c>
      <c r="AY206" s="247" t="s">
        <v>138</v>
      </c>
    </row>
    <row r="207" s="2" customFormat="1" ht="24" customHeight="1">
      <c r="A207" s="40"/>
      <c r="B207" s="41"/>
      <c r="C207" s="220" t="s">
        <v>315</v>
      </c>
      <c r="D207" s="220" t="s">
        <v>140</v>
      </c>
      <c r="E207" s="221" t="s">
        <v>1049</v>
      </c>
      <c r="F207" s="222" t="s">
        <v>1050</v>
      </c>
      <c r="G207" s="223" t="s">
        <v>526</v>
      </c>
      <c r="H207" s="224">
        <v>1</v>
      </c>
      <c r="I207" s="225"/>
      <c r="J207" s="226">
        <f>ROUND(I207*H207,2)</f>
        <v>0</v>
      </c>
      <c r="K207" s="222" t="s">
        <v>144</v>
      </c>
      <c r="L207" s="46"/>
      <c r="M207" s="227" t="s">
        <v>19</v>
      </c>
      <c r="N207" s="228" t="s">
        <v>43</v>
      </c>
      <c r="O207" s="8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1" t="s">
        <v>145</v>
      </c>
      <c r="AT207" s="231" t="s">
        <v>140</v>
      </c>
      <c r="AU207" s="231" t="s">
        <v>82</v>
      </c>
      <c r="AY207" s="19" t="s">
        <v>138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9" t="s">
        <v>80</v>
      </c>
      <c r="BK207" s="232">
        <f>ROUND(I207*H207,2)</f>
        <v>0</v>
      </c>
      <c r="BL207" s="19" t="s">
        <v>145</v>
      </c>
      <c r="BM207" s="231" t="s">
        <v>1051</v>
      </c>
    </row>
    <row r="208" s="2" customFormat="1">
      <c r="A208" s="40"/>
      <c r="B208" s="41"/>
      <c r="C208" s="42"/>
      <c r="D208" s="233" t="s">
        <v>147</v>
      </c>
      <c r="E208" s="42"/>
      <c r="F208" s="234" t="s">
        <v>1050</v>
      </c>
      <c r="G208" s="42"/>
      <c r="H208" s="42"/>
      <c r="I208" s="138"/>
      <c r="J208" s="42"/>
      <c r="K208" s="42"/>
      <c r="L208" s="46"/>
      <c r="M208" s="235"/>
      <c r="N208" s="23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147</v>
      </c>
      <c r="AU208" s="19" t="s">
        <v>82</v>
      </c>
    </row>
    <row r="209" s="13" customFormat="1">
      <c r="A209" s="13"/>
      <c r="B209" s="237"/>
      <c r="C209" s="238"/>
      <c r="D209" s="233" t="s">
        <v>149</v>
      </c>
      <c r="E209" s="239" t="s">
        <v>19</v>
      </c>
      <c r="F209" s="240" t="s">
        <v>1052</v>
      </c>
      <c r="G209" s="238"/>
      <c r="H209" s="241">
        <v>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149</v>
      </c>
      <c r="AU209" s="247" t="s">
        <v>82</v>
      </c>
      <c r="AV209" s="13" t="s">
        <v>82</v>
      </c>
      <c r="AW209" s="13" t="s">
        <v>33</v>
      </c>
      <c r="AX209" s="13" t="s">
        <v>80</v>
      </c>
      <c r="AY209" s="247" t="s">
        <v>138</v>
      </c>
    </row>
    <row r="210" s="2" customFormat="1" ht="24" customHeight="1">
      <c r="A210" s="40"/>
      <c r="B210" s="41"/>
      <c r="C210" s="220" t="s">
        <v>320</v>
      </c>
      <c r="D210" s="220" t="s">
        <v>140</v>
      </c>
      <c r="E210" s="221" t="s">
        <v>1053</v>
      </c>
      <c r="F210" s="222" t="s">
        <v>1054</v>
      </c>
      <c r="G210" s="223" t="s">
        <v>526</v>
      </c>
      <c r="H210" s="224">
        <v>7</v>
      </c>
      <c r="I210" s="225"/>
      <c r="J210" s="226">
        <f>ROUND(I210*H210,2)</f>
        <v>0</v>
      </c>
      <c r="K210" s="222" t="s">
        <v>144</v>
      </c>
      <c r="L210" s="46"/>
      <c r="M210" s="227" t="s">
        <v>19</v>
      </c>
      <c r="N210" s="228" t="s">
        <v>43</v>
      </c>
      <c r="O210" s="8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145</v>
      </c>
      <c r="AT210" s="231" t="s">
        <v>140</v>
      </c>
      <c r="AU210" s="231" t="s">
        <v>82</v>
      </c>
      <c r="AY210" s="19" t="s">
        <v>138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9" t="s">
        <v>80</v>
      </c>
      <c r="BK210" s="232">
        <f>ROUND(I210*H210,2)</f>
        <v>0</v>
      </c>
      <c r="BL210" s="19" t="s">
        <v>145</v>
      </c>
      <c r="BM210" s="231" t="s">
        <v>1055</v>
      </c>
    </row>
    <row r="211" s="2" customFormat="1">
      <c r="A211" s="40"/>
      <c r="B211" s="41"/>
      <c r="C211" s="42"/>
      <c r="D211" s="233" t="s">
        <v>147</v>
      </c>
      <c r="E211" s="42"/>
      <c r="F211" s="234" t="s">
        <v>1054</v>
      </c>
      <c r="G211" s="42"/>
      <c r="H211" s="42"/>
      <c r="I211" s="138"/>
      <c r="J211" s="42"/>
      <c r="K211" s="42"/>
      <c r="L211" s="46"/>
      <c r="M211" s="235"/>
      <c r="N211" s="23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147</v>
      </c>
      <c r="AU211" s="19" t="s">
        <v>82</v>
      </c>
    </row>
    <row r="212" s="2" customFormat="1" ht="24" customHeight="1">
      <c r="A212" s="40"/>
      <c r="B212" s="41"/>
      <c r="C212" s="220" t="s">
        <v>324</v>
      </c>
      <c r="D212" s="220" t="s">
        <v>140</v>
      </c>
      <c r="E212" s="221" t="s">
        <v>1056</v>
      </c>
      <c r="F212" s="222" t="s">
        <v>1057</v>
      </c>
      <c r="G212" s="223" t="s">
        <v>526</v>
      </c>
      <c r="H212" s="224">
        <v>1</v>
      </c>
      <c r="I212" s="225"/>
      <c r="J212" s="226">
        <f>ROUND(I212*H212,2)</f>
        <v>0</v>
      </c>
      <c r="K212" s="222" t="s">
        <v>144</v>
      </c>
      <c r="L212" s="46"/>
      <c r="M212" s="227" t="s">
        <v>19</v>
      </c>
      <c r="N212" s="228" t="s">
        <v>43</v>
      </c>
      <c r="O212" s="86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1" t="s">
        <v>145</v>
      </c>
      <c r="AT212" s="231" t="s">
        <v>140</v>
      </c>
      <c r="AU212" s="231" t="s">
        <v>82</v>
      </c>
      <c r="AY212" s="19" t="s">
        <v>138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9" t="s">
        <v>80</v>
      </c>
      <c r="BK212" s="232">
        <f>ROUND(I212*H212,2)</f>
        <v>0</v>
      </c>
      <c r="BL212" s="19" t="s">
        <v>145</v>
      </c>
      <c r="BM212" s="231" t="s">
        <v>1058</v>
      </c>
    </row>
    <row r="213" s="2" customFormat="1">
      <c r="A213" s="40"/>
      <c r="B213" s="41"/>
      <c r="C213" s="42"/>
      <c r="D213" s="233" t="s">
        <v>147</v>
      </c>
      <c r="E213" s="42"/>
      <c r="F213" s="234" t="s">
        <v>1057</v>
      </c>
      <c r="G213" s="42"/>
      <c r="H213" s="42"/>
      <c r="I213" s="138"/>
      <c r="J213" s="42"/>
      <c r="K213" s="42"/>
      <c r="L213" s="46"/>
      <c r="M213" s="235"/>
      <c r="N213" s="23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147</v>
      </c>
      <c r="AU213" s="19" t="s">
        <v>82</v>
      </c>
    </row>
    <row r="214" s="2" customFormat="1" ht="16.5" customHeight="1">
      <c r="A214" s="40"/>
      <c r="B214" s="41"/>
      <c r="C214" s="220" t="s">
        <v>330</v>
      </c>
      <c r="D214" s="220" t="s">
        <v>140</v>
      </c>
      <c r="E214" s="221" t="s">
        <v>1059</v>
      </c>
      <c r="F214" s="222" t="s">
        <v>1060</v>
      </c>
      <c r="G214" s="223" t="s">
        <v>526</v>
      </c>
      <c r="H214" s="224">
        <v>7</v>
      </c>
      <c r="I214" s="225"/>
      <c r="J214" s="226">
        <f>ROUND(I214*H214,2)</f>
        <v>0</v>
      </c>
      <c r="K214" s="222" t="s">
        <v>144</v>
      </c>
      <c r="L214" s="46"/>
      <c r="M214" s="227" t="s">
        <v>19</v>
      </c>
      <c r="N214" s="228" t="s">
        <v>43</v>
      </c>
      <c r="O214" s="86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1" t="s">
        <v>145</v>
      </c>
      <c r="AT214" s="231" t="s">
        <v>140</v>
      </c>
      <c r="AU214" s="231" t="s">
        <v>82</v>
      </c>
      <c r="AY214" s="19" t="s">
        <v>138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9" t="s">
        <v>80</v>
      </c>
      <c r="BK214" s="232">
        <f>ROUND(I214*H214,2)</f>
        <v>0</v>
      </c>
      <c r="BL214" s="19" t="s">
        <v>145</v>
      </c>
      <c r="BM214" s="231" t="s">
        <v>1061</v>
      </c>
    </row>
    <row r="215" s="2" customFormat="1">
      <c r="A215" s="40"/>
      <c r="B215" s="41"/>
      <c r="C215" s="42"/>
      <c r="D215" s="233" t="s">
        <v>147</v>
      </c>
      <c r="E215" s="42"/>
      <c r="F215" s="234" t="s">
        <v>1060</v>
      </c>
      <c r="G215" s="42"/>
      <c r="H215" s="42"/>
      <c r="I215" s="138"/>
      <c r="J215" s="42"/>
      <c r="K215" s="42"/>
      <c r="L215" s="46"/>
      <c r="M215" s="235"/>
      <c r="N215" s="23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147</v>
      </c>
      <c r="AU215" s="19" t="s">
        <v>82</v>
      </c>
    </row>
    <row r="216" s="13" customFormat="1">
      <c r="A216" s="13"/>
      <c r="B216" s="237"/>
      <c r="C216" s="238"/>
      <c r="D216" s="233" t="s">
        <v>149</v>
      </c>
      <c r="E216" s="239" t="s">
        <v>19</v>
      </c>
      <c r="F216" s="240" t="s">
        <v>1062</v>
      </c>
      <c r="G216" s="238"/>
      <c r="H216" s="241">
        <v>7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149</v>
      </c>
      <c r="AU216" s="247" t="s">
        <v>82</v>
      </c>
      <c r="AV216" s="13" t="s">
        <v>82</v>
      </c>
      <c r="AW216" s="13" t="s">
        <v>33</v>
      </c>
      <c r="AX216" s="13" t="s">
        <v>80</v>
      </c>
      <c r="AY216" s="247" t="s">
        <v>138</v>
      </c>
    </row>
    <row r="217" s="2" customFormat="1" ht="16.5" customHeight="1">
      <c r="A217" s="40"/>
      <c r="B217" s="41"/>
      <c r="C217" s="220" t="s">
        <v>337</v>
      </c>
      <c r="D217" s="220" t="s">
        <v>140</v>
      </c>
      <c r="E217" s="221" t="s">
        <v>1063</v>
      </c>
      <c r="F217" s="222" t="s">
        <v>1064</v>
      </c>
      <c r="G217" s="223" t="s">
        <v>526</v>
      </c>
      <c r="H217" s="224">
        <v>1</v>
      </c>
      <c r="I217" s="225"/>
      <c r="J217" s="226">
        <f>ROUND(I217*H217,2)</f>
        <v>0</v>
      </c>
      <c r="K217" s="222" t="s">
        <v>144</v>
      </c>
      <c r="L217" s="46"/>
      <c r="M217" s="227" t="s">
        <v>19</v>
      </c>
      <c r="N217" s="228" t="s">
        <v>43</v>
      </c>
      <c r="O217" s="8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1" t="s">
        <v>145</v>
      </c>
      <c r="AT217" s="231" t="s">
        <v>140</v>
      </c>
      <c r="AU217" s="231" t="s">
        <v>82</v>
      </c>
      <c r="AY217" s="19" t="s">
        <v>138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9" t="s">
        <v>80</v>
      </c>
      <c r="BK217" s="232">
        <f>ROUND(I217*H217,2)</f>
        <v>0</v>
      </c>
      <c r="BL217" s="19" t="s">
        <v>145</v>
      </c>
      <c r="BM217" s="231" t="s">
        <v>1065</v>
      </c>
    </row>
    <row r="218" s="2" customFormat="1">
      <c r="A218" s="40"/>
      <c r="B218" s="41"/>
      <c r="C218" s="42"/>
      <c r="D218" s="233" t="s">
        <v>147</v>
      </c>
      <c r="E218" s="42"/>
      <c r="F218" s="234" t="s">
        <v>1064</v>
      </c>
      <c r="G218" s="42"/>
      <c r="H218" s="42"/>
      <c r="I218" s="138"/>
      <c r="J218" s="42"/>
      <c r="K218" s="42"/>
      <c r="L218" s="46"/>
      <c r="M218" s="235"/>
      <c r="N218" s="23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147</v>
      </c>
      <c r="AU218" s="19" t="s">
        <v>82</v>
      </c>
    </row>
    <row r="219" s="13" customFormat="1">
      <c r="A219" s="13"/>
      <c r="B219" s="237"/>
      <c r="C219" s="238"/>
      <c r="D219" s="233" t="s">
        <v>149</v>
      </c>
      <c r="E219" s="239" t="s">
        <v>19</v>
      </c>
      <c r="F219" s="240" t="s">
        <v>1066</v>
      </c>
      <c r="G219" s="238"/>
      <c r="H219" s="241">
        <v>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149</v>
      </c>
      <c r="AU219" s="247" t="s">
        <v>82</v>
      </c>
      <c r="AV219" s="13" t="s">
        <v>82</v>
      </c>
      <c r="AW219" s="13" t="s">
        <v>33</v>
      </c>
      <c r="AX219" s="13" t="s">
        <v>80</v>
      </c>
      <c r="AY219" s="247" t="s">
        <v>138</v>
      </c>
    </row>
    <row r="220" s="2" customFormat="1" ht="24" customHeight="1">
      <c r="A220" s="40"/>
      <c r="B220" s="41"/>
      <c r="C220" s="220" t="s">
        <v>340</v>
      </c>
      <c r="D220" s="220" t="s">
        <v>140</v>
      </c>
      <c r="E220" s="221" t="s">
        <v>1067</v>
      </c>
      <c r="F220" s="222" t="s">
        <v>1068</v>
      </c>
      <c r="G220" s="223" t="s">
        <v>184</v>
      </c>
      <c r="H220" s="224">
        <v>1203.798</v>
      </c>
      <c r="I220" s="225"/>
      <c r="J220" s="226">
        <f>ROUND(I220*H220,2)</f>
        <v>0</v>
      </c>
      <c r="K220" s="222" t="s">
        <v>144</v>
      </c>
      <c r="L220" s="46"/>
      <c r="M220" s="227" t="s">
        <v>19</v>
      </c>
      <c r="N220" s="228" t="s">
        <v>43</v>
      </c>
      <c r="O220" s="8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1" t="s">
        <v>145</v>
      </c>
      <c r="AT220" s="231" t="s">
        <v>140</v>
      </c>
      <c r="AU220" s="231" t="s">
        <v>82</v>
      </c>
      <c r="AY220" s="19" t="s">
        <v>138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9" t="s">
        <v>80</v>
      </c>
      <c r="BK220" s="232">
        <f>ROUND(I220*H220,2)</f>
        <v>0</v>
      </c>
      <c r="BL220" s="19" t="s">
        <v>145</v>
      </c>
      <c r="BM220" s="231" t="s">
        <v>1069</v>
      </c>
    </row>
    <row r="221" s="2" customFormat="1">
      <c r="A221" s="40"/>
      <c r="B221" s="41"/>
      <c r="C221" s="42"/>
      <c r="D221" s="233" t="s">
        <v>147</v>
      </c>
      <c r="E221" s="42"/>
      <c r="F221" s="234" t="s">
        <v>1068</v>
      </c>
      <c r="G221" s="42"/>
      <c r="H221" s="42"/>
      <c r="I221" s="138"/>
      <c r="J221" s="42"/>
      <c r="K221" s="42"/>
      <c r="L221" s="46"/>
      <c r="M221" s="235"/>
      <c r="N221" s="23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147</v>
      </c>
      <c r="AU221" s="19" t="s">
        <v>82</v>
      </c>
    </row>
    <row r="222" s="14" customFormat="1">
      <c r="A222" s="14"/>
      <c r="B222" s="249"/>
      <c r="C222" s="250"/>
      <c r="D222" s="233" t="s">
        <v>149</v>
      </c>
      <c r="E222" s="251" t="s">
        <v>19</v>
      </c>
      <c r="F222" s="252" t="s">
        <v>1070</v>
      </c>
      <c r="G222" s="250"/>
      <c r="H222" s="251" t="s">
        <v>19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149</v>
      </c>
      <c r="AU222" s="258" t="s">
        <v>82</v>
      </c>
      <c r="AV222" s="14" t="s">
        <v>80</v>
      </c>
      <c r="AW222" s="14" t="s">
        <v>33</v>
      </c>
      <c r="AX222" s="14" t="s">
        <v>72</v>
      </c>
      <c r="AY222" s="258" t="s">
        <v>138</v>
      </c>
    </row>
    <row r="223" s="13" customFormat="1">
      <c r="A223" s="13"/>
      <c r="B223" s="237"/>
      <c r="C223" s="238"/>
      <c r="D223" s="233" t="s">
        <v>149</v>
      </c>
      <c r="E223" s="239" t="s">
        <v>19</v>
      </c>
      <c r="F223" s="240" t="s">
        <v>1071</v>
      </c>
      <c r="G223" s="238"/>
      <c r="H223" s="241">
        <v>36.323999999999998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149</v>
      </c>
      <c r="AU223" s="247" t="s">
        <v>82</v>
      </c>
      <c r="AV223" s="13" t="s">
        <v>82</v>
      </c>
      <c r="AW223" s="13" t="s">
        <v>33</v>
      </c>
      <c r="AX223" s="13" t="s">
        <v>72</v>
      </c>
      <c r="AY223" s="247" t="s">
        <v>138</v>
      </c>
    </row>
    <row r="224" s="13" customFormat="1">
      <c r="A224" s="13"/>
      <c r="B224" s="237"/>
      <c r="C224" s="238"/>
      <c r="D224" s="233" t="s">
        <v>149</v>
      </c>
      <c r="E224" s="239" t="s">
        <v>19</v>
      </c>
      <c r="F224" s="240" t="s">
        <v>1072</v>
      </c>
      <c r="G224" s="238"/>
      <c r="H224" s="241">
        <v>179.24700000000001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149</v>
      </c>
      <c r="AU224" s="247" t="s">
        <v>82</v>
      </c>
      <c r="AV224" s="13" t="s">
        <v>82</v>
      </c>
      <c r="AW224" s="13" t="s">
        <v>33</v>
      </c>
      <c r="AX224" s="13" t="s">
        <v>72</v>
      </c>
      <c r="AY224" s="247" t="s">
        <v>138</v>
      </c>
    </row>
    <row r="225" s="13" customFormat="1">
      <c r="A225" s="13"/>
      <c r="B225" s="237"/>
      <c r="C225" s="238"/>
      <c r="D225" s="233" t="s">
        <v>149</v>
      </c>
      <c r="E225" s="239" t="s">
        <v>19</v>
      </c>
      <c r="F225" s="240" t="s">
        <v>1073</v>
      </c>
      <c r="G225" s="238"/>
      <c r="H225" s="241">
        <v>386.32799999999997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149</v>
      </c>
      <c r="AU225" s="247" t="s">
        <v>82</v>
      </c>
      <c r="AV225" s="13" t="s">
        <v>82</v>
      </c>
      <c r="AW225" s="13" t="s">
        <v>33</v>
      </c>
      <c r="AX225" s="13" t="s">
        <v>72</v>
      </c>
      <c r="AY225" s="247" t="s">
        <v>138</v>
      </c>
    </row>
    <row r="226" s="16" customFormat="1">
      <c r="A226" s="16"/>
      <c r="B226" s="287"/>
      <c r="C226" s="288"/>
      <c r="D226" s="233" t="s">
        <v>149</v>
      </c>
      <c r="E226" s="289" t="s">
        <v>19</v>
      </c>
      <c r="F226" s="290" t="s">
        <v>1074</v>
      </c>
      <c r="G226" s="288"/>
      <c r="H226" s="291">
        <v>601.899</v>
      </c>
      <c r="I226" s="292"/>
      <c r="J226" s="288"/>
      <c r="K226" s="288"/>
      <c r="L226" s="293"/>
      <c r="M226" s="294"/>
      <c r="N226" s="295"/>
      <c r="O226" s="295"/>
      <c r="P226" s="295"/>
      <c r="Q226" s="295"/>
      <c r="R226" s="295"/>
      <c r="S226" s="295"/>
      <c r="T226" s="29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97" t="s">
        <v>149</v>
      </c>
      <c r="AU226" s="297" t="s">
        <v>82</v>
      </c>
      <c r="AV226" s="16" t="s">
        <v>155</v>
      </c>
      <c r="AW226" s="16" t="s">
        <v>33</v>
      </c>
      <c r="AX226" s="16" t="s">
        <v>72</v>
      </c>
      <c r="AY226" s="297" t="s">
        <v>138</v>
      </c>
    </row>
    <row r="227" s="13" customFormat="1">
      <c r="A227" s="13"/>
      <c r="B227" s="237"/>
      <c r="C227" s="238"/>
      <c r="D227" s="233" t="s">
        <v>149</v>
      </c>
      <c r="E227" s="239" t="s">
        <v>19</v>
      </c>
      <c r="F227" s="240" t="s">
        <v>1075</v>
      </c>
      <c r="G227" s="238"/>
      <c r="H227" s="241">
        <v>601.899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149</v>
      </c>
      <c r="AU227" s="247" t="s">
        <v>82</v>
      </c>
      <c r="AV227" s="13" t="s">
        <v>82</v>
      </c>
      <c r="AW227" s="13" t="s">
        <v>33</v>
      </c>
      <c r="AX227" s="13" t="s">
        <v>72</v>
      </c>
      <c r="AY227" s="247" t="s">
        <v>138</v>
      </c>
    </row>
    <row r="228" s="15" customFormat="1">
      <c r="A228" s="15"/>
      <c r="B228" s="276"/>
      <c r="C228" s="277"/>
      <c r="D228" s="233" t="s">
        <v>149</v>
      </c>
      <c r="E228" s="278" t="s">
        <v>19</v>
      </c>
      <c r="F228" s="279" t="s">
        <v>953</v>
      </c>
      <c r="G228" s="277"/>
      <c r="H228" s="280">
        <v>1203.798</v>
      </c>
      <c r="I228" s="281"/>
      <c r="J228" s="277"/>
      <c r="K228" s="277"/>
      <c r="L228" s="282"/>
      <c r="M228" s="283"/>
      <c r="N228" s="284"/>
      <c r="O228" s="284"/>
      <c r="P228" s="284"/>
      <c r="Q228" s="284"/>
      <c r="R228" s="284"/>
      <c r="S228" s="284"/>
      <c r="T228" s="28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6" t="s">
        <v>149</v>
      </c>
      <c r="AU228" s="286" t="s">
        <v>82</v>
      </c>
      <c r="AV228" s="15" t="s">
        <v>145</v>
      </c>
      <c r="AW228" s="15" t="s">
        <v>33</v>
      </c>
      <c r="AX228" s="15" t="s">
        <v>80</v>
      </c>
      <c r="AY228" s="286" t="s">
        <v>138</v>
      </c>
    </row>
    <row r="229" s="2" customFormat="1" ht="24" customHeight="1">
      <c r="A229" s="40"/>
      <c r="B229" s="41"/>
      <c r="C229" s="220" t="s">
        <v>346</v>
      </c>
      <c r="D229" s="220" t="s">
        <v>140</v>
      </c>
      <c r="E229" s="221" t="s">
        <v>1076</v>
      </c>
      <c r="F229" s="222" t="s">
        <v>1077</v>
      </c>
      <c r="G229" s="223" t="s">
        <v>184</v>
      </c>
      <c r="H229" s="224">
        <v>227.292</v>
      </c>
      <c r="I229" s="225"/>
      <c r="J229" s="226">
        <f>ROUND(I229*H229,2)</f>
        <v>0</v>
      </c>
      <c r="K229" s="222" t="s">
        <v>144</v>
      </c>
      <c r="L229" s="46"/>
      <c r="M229" s="227" t="s">
        <v>19</v>
      </c>
      <c r="N229" s="228" t="s">
        <v>43</v>
      </c>
      <c r="O229" s="86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1" t="s">
        <v>145</v>
      </c>
      <c r="AT229" s="231" t="s">
        <v>140</v>
      </c>
      <c r="AU229" s="231" t="s">
        <v>82</v>
      </c>
      <c r="AY229" s="19" t="s">
        <v>138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9" t="s">
        <v>80</v>
      </c>
      <c r="BK229" s="232">
        <f>ROUND(I229*H229,2)</f>
        <v>0</v>
      </c>
      <c r="BL229" s="19" t="s">
        <v>145</v>
      </c>
      <c r="BM229" s="231" t="s">
        <v>1078</v>
      </c>
    </row>
    <row r="230" s="2" customFormat="1">
      <c r="A230" s="40"/>
      <c r="B230" s="41"/>
      <c r="C230" s="42"/>
      <c r="D230" s="233" t="s">
        <v>147</v>
      </c>
      <c r="E230" s="42"/>
      <c r="F230" s="234" t="s">
        <v>1077</v>
      </c>
      <c r="G230" s="42"/>
      <c r="H230" s="42"/>
      <c r="I230" s="138"/>
      <c r="J230" s="42"/>
      <c r="K230" s="42"/>
      <c r="L230" s="46"/>
      <c r="M230" s="235"/>
      <c r="N230" s="23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147</v>
      </c>
      <c r="AU230" s="19" t="s">
        <v>82</v>
      </c>
    </row>
    <row r="231" s="13" customFormat="1">
      <c r="A231" s="13"/>
      <c r="B231" s="237"/>
      <c r="C231" s="238"/>
      <c r="D231" s="233" t="s">
        <v>149</v>
      </c>
      <c r="E231" s="239" t="s">
        <v>19</v>
      </c>
      <c r="F231" s="240" t="s">
        <v>1079</v>
      </c>
      <c r="G231" s="238"/>
      <c r="H231" s="241">
        <v>791.53999999999996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149</v>
      </c>
      <c r="AU231" s="247" t="s">
        <v>82</v>
      </c>
      <c r="AV231" s="13" t="s">
        <v>82</v>
      </c>
      <c r="AW231" s="13" t="s">
        <v>33</v>
      </c>
      <c r="AX231" s="13" t="s">
        <v>72</v>
      </c>
      <c r="AY231" s="247" t="s">
        <v>138</v>
      </c>
    </row>
    <row r="232" s="13" customFormat="1">
      <c r="A232" s="13"/>
      <c r="B232" s="237"/>
      <c r="C232" s="238"/>
      <c r="D232" s="233" t="s">
        <v>149</v>
      </c>
      <c r="E232" s="239" t="s">
        <v>19</v>
      </c>
      <c r="F232" s="240" t="s">
        <v>1080</v>
      </c>
      <c r="G232" s="238"/>
      <c r="H232" s="241">
        <v>-601.899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149</v>
      </c>
      <c r="AU232" s="247" t="s">
        <v>82</v>
      </c>
      <c r="AV232" s="13" t="s">
        <v>82</v>
      </c>
      <c r="AW232" s="13" t="s">
        <v>33</v>
      </c>
      <c r="AX232" s="13" t="s">
        <v>72</v>
      </c>
      <c r="AY232" s="247" t="s">
        <v>138</v>
      </c>
    </row>
    <row r="233" s="13" customFormat="1">
      <c r="A233" s="13"/>
      <c r="B233" s="237"/>
      <c r="C233" s="238"/>
      <c r="D233" s="233" t="s">
        <v>149</v>
      </c>
      <c r="E233" s="239" t="s">
        <v>19</v>
      </c>
      <c r="F233" s="240" t="s">
        <v>1081</v>
      </c>
      <c r="G233" s="238"/>
      <c r="H233" s="241">
        <v>17.393999999999998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149</v>
      </c>
      <c r="AU233" s="247" t="s">
        <v>82</v>
      </c>
      <c r="AV233" s="13" t="s">
        <v>82</v>
      </c>
      <c r="AW233" s="13" t="s">
        <v>33</v>
      </c>
      <c r="AX233" s="13" t="s">
        <v>72</v>
      </c>
      <c r="AY233" s="247" t="s">
        <v>138</v>
      </c>
    </row>
    <row r="234" s="13" customFormat="1">
      <c r="A234" s="13"/>
      <c r="B234" s="237"/>
      <c r="C234" s="238"/>
      <c r="D234" s="233" t="s">
        <v>149</v>
      </c>
      <c r="E234" s="239" t="s">
        <v>19</v>
      </c>
      <c r="F234" s="240" t="s">
        <v>1082</v>
      </c>
      <c r="G234" s="238"/>
      <c r="H234" s="241">
        <v>20.257000000000001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149</v>
      </c>
      <c r="AU234" s="247" t="s">
        <v>82</v>
      </c>
      <c r="AV234" s="13" t="s">
        <v>82</v>
      </c>
      <c r="AW234" s="13" t="s">
        <v>33</v>
      </c>
      <c r="AX234" s="13" t="s">
        <v>72</v>
      </c>
      <c r="AY234" s="247" t="s">
        <v>138</v>
      </c>
    </row>
    <row r="235" s="15" customFormat="1">
      <c r="A235" s="15"/>
      <c r="B235" s="276"/>
      <c r="C235" s="277"/>
      <c r="D235" s="233" t="s">
        <v>149</v>
      </c>
      <c r="E235" s="278" t="s">
        <v>19</v>
      </c>
      <c r="F235" s="279" t="s">
        <v>953</v>
      </c>
      <c r="G235" s="277"/>
      <c r="H235" s="280">
        <v>227.292</v>
      </c>
      <c r="I235" s="281"/>
      <c r="J235" s="277"/>
      <c r="K235" s="277"/>
      <c r="L235" s="282"/>
      <c r="M235" s="283"/>
      <c r="N235" s="284"/>
      <c r="O235" s="284"/>
      <c r="P235" s="284"/>
      <c r="Q235" s="284"/>
      <c r="R235" s="284"/>
      <c r="S235" s="284"/>
      <c r="T235" s="28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6" t="s">
        <v>149</v>
      </c>
      <c r="AU235" s="286" t="s">
        <v>82</v>
      </c>
      <c r="AV235" s="15" t="s">
        <v>145</v>
      </c>
      <c r="AW235" s="15" t="s">
        <v>33</v>
      </c>
      <c r="AX235" s="15" t="s">
        <v>80</v>
      </c>
      <c r="AY235" s="286" t="s">
        <v>138</v>
      </c>
    </row>
    <row r="236" s="2" customFormat="1" ht="24" customHeight="1">
      <c r="A236" s="40"/>
      <c r="B236" s="41"/>
      <c r="C236" s="220" t="s">
        <v>354</v>
      </c>
      <c r="D236" s="220" t="s">
        <v>140</v>
      </c>
      <c r="E236" s="221" t="s">
        <v>1083</v>
      </c>
      <c r="F236" s="222" t="s">
        <v>1084</v>
      </c>
      <c r="G236" s="223" t="s">
        <v>184</v>
      </c>
      <c r="H236" s="224">
        <v>2272.9200000000001</v>
      </c>
      <c r="I236" s="225"/>
      <c r="J236" s="226">
        <f>ROUND(I236*H236,2)</f>
        <v>0</v>
      </c>
      <c r="K236" s="222" t="s">
        <v>144</v>
      </c>
      <c r="L236" s="46"/>
      <c r="M236" s="227" t="s">
        <v>19</v>
      </c>
      <c r="N236" s="228" t="s">
        <v>43</v>
      </c>
      <c r="O236" s="86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1" t="s">
        <v>145</v>
      </c>
      <c r="AT236" s="231" t="s">
        <v>140</v>
      </c>
      <c r="AU236" s="231" t="s">
        <v>82</v>
      </c>
      <c r="AY236" s="19" t="s">
        <v>138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9" t="s">
        <v>80</v>
      </c>
      <c r="BK236" s="232">
        <f>ROUND(I236*H236,2)</f>
        <v>0</v>
      </c>
      <c r="BL236" s="19" t="s">
        <v>145</v>
      </c>
      <c r="BM236" s="231" t="s">
        <v>1085</v>
      </c>
    </row>
    <row r="237" s="2" customFormat="1">
      <c r="A237" s="40"/>
      <c r="B237" s="41"/>
      <c r="C237" s="42"/>
      <c r="D237" s="233" t="s">
        <v>147</v>
      </c>
      <c r="E237" s="42"/>
      <c r="F237" s="234" t="s">
        <v>1084</v>
      </c>
      <c r="G237" s="42"/>
      <c r="H237" s="42"/>
      <c r="I237" s="138"/>
      <c r="J237" s="42"/>
      <c r="K237" s="42"/>
      <c r="L237" s="46"/>
      <c r="M237" s="235"/>
      <c r="N237" s="23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147</v>
      </c>
      <c r="AU237" s="19" t="s">
        <v>82</v>
      </c>
    </row>
    <row r="238" s="14" customFormat="1">
      <c r="A238" s="14"/>
      <c r="B238" s="249"/>
      <c r="C238" s="250"/>
      <c r="D238" s="233" t="s">
        <v>149</v>
      </c>
      <c r="E238" s="251" t="s">
        <v>19</v>
      </c>
      <c r="F238" s="252" t="s">
        <v>1086</v>
      </c>
      <c r="G238" s="250"/>
      <c r="H238" s="251" t="s">
        <v>19</v>
      </c>
      <c r="I238" s="253"/>
      <c r="J238" s="250"/>
      <c r="K238" s="250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149</v>
      </c>
      <c r="AU238" s="258" t="s">
        <v>82</v>
      </c>
      <c r="AV238" s="14" t="s">
        <v>80</v>
      </c>
      <c r="AW238" s="14" t="s">
        <v>33</v>
      </c>
      <c r="AX238" s="14" t="s">
        <v>72</v>
      </c>
      <c r="AY238" s="258" t="s">
        <v>138</v>
      </c>
    </row>
    <row r="239" s="13" customFormat="1">
      <c r="A239" s="13"/>
      <c r="B239" s="237"/>
      <c r="C239" s="238"/>
      <c r="D239" s="233" t="s">
        <v>149</v>
      </c>
      <c r="E239" s="239" t="s">
        <v>19</v>
      </c>
      <c r="F239" s="240" t="s">
        <v>1087</v>
      </c>
      <c r="G239" s="238"/>
      <c r="H239" s="241">
        <v>2272.9200000000001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149</v>
      </c>
      <c r="AU239" s="247" t="s">
        <v>82</v>
      </c>
      <c r="AV239" s="13" t="s">
        <v>82</v>
      </c>
      <c r="AW239" s="13" t="s">
        <v>33</v>
      </c>
      <c r="AX239" s="13" t="s">
        <v>80</v>
      </c>
      <c r="AY239" s="247" t="s">
        <v>138</v>
      </c>
    </row>
    <row r="240" s="2" customFormat="1" ht="16.5" customHeight="1">
      <c r="A240" s="40"/>
      <c r="B240" s="41"/>
      <c r="C240" s="220" t="s">
        <v>360</v>
      </c>
      <c r="D240" s="220" t="s">
        <v>140</v>
      </c>
      <c r="E240" s="221" t="s">
        <v>1088</v>
      </c>
      <c r="F240" s="222" t="s">
        <v>1089</v>
      </c>
      <c r="G240" s="223" t="s">
        <v>184</v>
      </c>
      <c r="H240" s="224">
        <v>601.899</v>
      </c>
      <c r="I240" s="225"/>
      <c r="J240" s="226">
        <f>ROUND(I240*H240,2)</f>
        <v>0</v>
      </c>
      <c r="K240" s="222" t="s">
        <v>144</v>
      </c>
      <c r="L240" s="46"/>
      <c r="M240" s="227" t="s">
        <v>19</v>
      </c>
      <c r="N240" s="228" t="s">
        <v>43</v>
      </c>
      <c r="O240" s="86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1" t="s">
        <v>145</v>
      </c>
      <c r="AT240" s="231" t="s">
        <v>140</v>
      </c>
      <c r="AU240" s="231" t="s">
        <v>82</v>
      </c>
      <c r="AY240" s="19" t="s">
        <v>138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9" t="s">
        <v>80</v>
      </c>
      <c r="BK240" s="232">
        <f>ROUND(I240*H240,2)</f>
        <v>0</v>
      </c>
      <c r="BL240" s="19" t="s">
        <v>145</v>
      </c>
      <c r="BM240" s="231" t="s">
        <v>1090</v>
      </c>
    </row>
    <row r="241" s="2" customFormat="1">
      <c r="A241" s="40"/>
      <c r="B241" s="41"/>
      <c r="C241" s="42"/>
      <c r="D241" s="233" t="s">
        <v>147</v>
      </c>
      <c r="E241" s="42"/>
      <c r="F241" s="234" t="s">
        <v>1089</v>
      </c>
      <c r="G241" s="42"/>
      <c r="H241" s="42"/>
      <c r="I241" s="138"/>
      <c r="J241" s="42"/>
      <c r="K241" s="42"/>
      <c r="L241" s="46"/>
      <c r="M241" s="235"/>
      <c r="N241" s="23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147</v>
      </c>
      <c r="AU241" s="19" t="s">
        <v>82</v>
      </c>
    </row>
    <row r="242" s="14" customFormat="1">
      <c r="A242" s="14"/>
      <c r="B242" s="249"/>
      <c r="C242" s="250"/>
      <c r="D242" s="233" t="s">
        <v>149</v>
      </c>
      <c r="E242" s="251" t="s">
        <v>19</v>
      </c>
      <c r="F242" s="252" t="s">
        <v>1091</v>
      </c>
      <c r="G242" s="250"/>
      <c r="H242" s="251" t="s">
        <v>19</v>
      </c>
      <c r="I242" s="253"/>
      <c r="J242" s="250"/>
      <c r="K242" s="250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149</v>
      </c>
      <c r="AU242" s="258" t="s">
        <v>82</v>
      </c>
      <c r="AV242" s="14" t="s">
        <v>80</v>
      </c>
      <c r="AW242" s="14" t="s">
        <v>33</v>
      </c>
      <c r="AX242" s="14" t="s">
        <v>72</v>
      </c>
      <c r="AY242" s="258" t="s">
        <v>138</v>
      </c>
    </row>
    <row r="243" s="13" customFormat="1">
      <c r="A243" s="13"/>
      <c r="B243" s="237"/>
      <c r="C243" s="238"/>
      <c r="D243" s="233" t="s">
        <v>149</v>
      </c>
      <c r="E243" s="239" t="s">
        <v>19</v>
      </c>
      <c r="F243" s="240" t="s">
        <v>1071</v>
      </c>
      <c r="G243" s="238"/>
      <c r="H243" s="241">
        <v>36.323999999999998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149</v>
      </c>
      <c r="AU243" s="247" t="s">
        <v>82</v>
      </c>
      <c r="AV243" s="13" t="s">
        <v>82</v>
      </c>
      <c r="AW243" s="13" t="s">
        <v>33</v>
      </c>
      <c r="AX243" s="13" t="s">
        <v>72</v>
      </c>
      <c r="AY243" s="247" t="s">
        <v>138</v>
      </c>
    </row>
    <row r="244" s="13" customFormat="1">
      <c r="A244" s="13"/>
      <c r="B244" s="237"/>
      <c r="C244" s="238"/>
      <c r="D244" s="233" t="s">
        <v>149</v>
      </c>
      <c r="E244" s="239" t="s">
        <v>19</v>
      </c>
      <c r="F244" s="240" t="s">
        <v>1072</v>
      </c>
      <c r="G244" s="238"/>
      <c r="H244" s="241">
        <v>179.24700000000001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149</v>
      </c>
      <c r="AU244" s="247" t="s">
        <v>82</v>
      </c>
      <c r="AV244" s="13" t="s">
        <v>82</v>
      </c>
      <c r="AW244" s="13" t="s">
        <v>33</v>
      </c>
      <c r="AX244" s="13" t="s">
        <v>72</v>
      </c>
      <c r="AY244" s="247" t="s">
        <v>138</v>
      </c>
    </row>
    <row r="245" s="13" customFormat="1">
      <c r="A245" s="13"/>
      <c r="B245" s="237"/>
      <c r="C245" s="238"/>
      <c r="D245" s="233" t="s">
        <v>149</v>
      </c>
      <c r="E245" s="239" t="s">
        <v>19</v>
      </c>
      <c r="F245" s="240" t="s">
        <v>1073</v>
      </c>
      <c r="G245" s="238"/>
      <c r="H245" s="241">
        <v>386.32799999999997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149</v>
      </c>
      <c r="AU245" s="247" t="s">
        <v>82</v>
      </c>
      <c r="AV245" s="13" t="s">
        <v>82</v>
      </c>
      <c r="AW245" s="13" t="s">
        <v>33</v>
      </c>
      <c r="AX245" s="13" t="s">
        <v>72</v>
      </c>
      <c r="AY245" s="247" t="s">
        <v>138</v>
      </c>
    </row>
    <row r="246" s="15" customFormat="1">
      <c r="A246" s="15"/>
      <c r="B246" s="276"/>
      <c r="C246" s="277"/>
      <c r="D246" s="233" t="s">
        <v>149</v>
      </c>
      <c r="E246" s="278" t="s">
        <v>19</v>
      </c>
      <c r="F246" s="279" t="s">
        <v>953</v>
      </c>
      <c r="G246" s="277"/>
      <c r="H246" s="280">
        <v>601.899</v>
      </c>
      <c r="I246" s="281"/>
      <c r="J246" s="277"/>
      <c r="K246" s="277"/>
      <c r="L246" s="282"/>
      <c r="M246" s="283"/>
      <c r="N246" s="284"/>
      <c r="O246" s="284"/>
      <c r="P246" s="284"/>
      <c r="Q246" s="284"/>
      <c r="R246" s="284"/>
      <c r="S246" s="284"/>
      <c r="T246" s="28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6" t="s">
        <v>149</v>
      </c>
      <c r="AU246" s="286" t="s">
        <v>82</v>
      </c>
      <c r="AV246" s="15" t="s">
        <v>145</v>
      </c>
      <c r="AW246" s="15" t="s">
        <v>33</v>
      </c>
      <c r="AX246" s="15" t="s">
        <v>80</v>
      </c>
      <c r="AY246" s="286" t="s">
        <v>138</v>
      </c>
    </row>
    <row r="247" s="2" customFormat="1" ht="24" customHeight="1">
      <c r="A247" s="40"/>
      <c r="B247" s="41"/>
      <c r="C247" s="220" t="s">
        <v>366</v>
      </c>
      <c r="D247" s="220" t="s">
        <v>140</v>
      </c>
      <c r="E247" s="221" t="s">
        <v>1092</v>
      </c>
      <c r="F247" s="222" t="s">
        <v>1093</v>
      </c>
      <c r="G247" s="223" t="s">
        <v>184</v>
      </c>
      <c r="H247" s="224">
        <v>80.909000000000006</v>
      </c>
      <c r="I247" s="225"/>
      <c r="J247" s="226">
        <f>ROUND(I247*H247,2)</f>
        <v>0</v>
      </c>
      <c r="K247" s="222" t="s">
        <v>144</v>
      </c>
      <c r="L247" s="46"/>
      <c r="M247" s="227" t="s">
        <v>19</v>
      </c>
      <c r="N247" s="228" t="s">
        <v>43</v>
      </c>
      <c r="O247" s="8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1" t="s">
        <v>145</v>
      </c>
      <c r="AT247" s="231" t="s">
        <v>140</v>
      </c>
      <c r="AU247" s="231" t="s">
        <v>82</v>
      </c>
      <c r="AY247" s="19" t="s">
        <v>138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9" t="s">
        <v>80</v>
      </c>
      <c r="BK247" s="232">
        <f>ROUND(I247*H247,2)</f>
        <v>0</v>
      </c>
      <c r="BL247" s="19" t="s">
        <v>145</v>
      </c>
      <c r="BM247" s="231" t="s">
        <v>1094</v>
      </c>
    </row>
    <row r="248" s="2" customFormat="1">
      <c r="A248" s="40"/>
      <c r="B248" s="41"/>
      <c r="C248" s="42"/>
      <c r="D248" s="233" t="s">
        <v>147</v>
      </c>
      <c r="E248" s="42"/>
      <c r="F248" s="234" t="s">
        <v>1093</v>
      </c>
      <c r="G248" s="42"/>
      <c r="H248" s="42"/>
      <c r="I248" s="138"/>
      <c r="J248" s="42"/>
      <c r="K248" s="42"/>
      <c r="L248" s="46"/>
      <c r="M248" s="235"/>
      <c r="N248" s="23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147</v>
      </c>
      <c r="AU248" s="19" t="s">
        <v>82</v>
      </c>
    </row>
    <row r="249" s="13" customFormat="1">
      <c r="A249" s="13"/>
      <c r="B249" s="237"/>
      <c r="C249" s="238"/>
      <c r="D249" s="233" t="s">
        <v>149</v>
      </c>
      <c r="E249" s="239" t="s">
        <v>19</v>
      </c>
      <c r="F249" s="240" t="s">
        <v>1095</v>
      </c>
      <c r="G249" s="238"/>
      <c r="H249" s="241">
        <v>36.323999999999998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149</v>
      </c>
      <c r="AU249" s="247" t="s">
        <v>82</v>
      </c>
      <c r="AV249" s="13" t="s">
        <v>82</v>
      </c>
      <c r="AW249" s="13" t="s">
        <v>33</v>
      </c>
      <c r="AX249" s="13" t="s">
        <v>72</v>
      </c>
      <c r="AY249" s="247" t="s">
        <v>138</v>
      </c>
    </row>
    <row r="250" s="16" customFormat="1">
      <c r="A250" s="16"/>
      <c r="B250" s="287"/>
      <c r="C250" s="288"/>
      <c r="D250" s="233" t="s">
        <v>149</v>
      </c>
      <c r="E250" s="289" t="s">
        <v>19</v>
      </c>
      <c r="F250" s="290" t="s">
        <v>1074</v>
      </c>
      <c r="G250" s="288"/>
      <c r="H250" s="291">
        <v>36.323999999999998</v>
      </c>
      <c r="I250" s="292"/>
      <c r="J250" s="288"/>
      <c r="K250" s="288"/>
      <c r="L250" s="293"/>
      <c r="M250" s="294"/>
      <c r="N250" s="295"/>
      <c r="O250" s="295"/>
      <c r="P250" s="295"/>
      <c r="Q250" s="295"/>
      <c r="R250" s="295"/>
      <c r="S250" s="295"/>
      <c r="T250" s="29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97" t="s">
        <v>149</v>
      </c>
      <c r="AU250" s="297" t="s">
        <v>82</v>
      </c>
      <c r="AV250" s="16" t="s">
        <v>155</v>
      </c>
      <c r="AW250" s="16" t="s">
        <v>33</v>
      </c>
      <c r="AX250" s="16" t="s">
        <v>72</v>
      </c>
      <c r="AY250" s="297" t="s">
        <v>138</v>
      </c>
    </row>
    <row r="251" s="13" customFormat="1">
      <c r="A251" s="13"/>
      <c r="B251" s="237"/>
      <c r="C251" s="238"/>
      <c r="D251" s="233" t="s">
        <v>149</v>
      </c>
      <c r="E251" s="239" t="s">
        <v>19</v>
      </c>
      <c r="F251" s="240" t="s">
        <v>1096</v>
      </c>
      <c r="G251" s="238"/>
      <c r="H251" s="241">
        <v>32.685000000000002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149</v>
      </c>
      <c r="AU251" s="247" t="s">
        <v>82</v>
      </c>
      <c r="AV251" s="13" t="s">
        <v>82</v>
      </c>
      <c r="AW251" s="13" t="s">
        <v>33</v>
      </c>
      <c r="AX251" s="13" t="s">
        <v>72</v>
      </c>
      <c r="AY251" s="247" t="s">
        <v>138</v>
      </c>
    </row>
    <row r="252" s="13" customFormat="1">
      <c r="A252" s="13"/>
      <c r="B252" s="237"/>
      <c r="C252" s="238"/>
      <c r="D252" s="233" t="s">
        <v>149</v>
      </c>
      <c r="E252" s="239" t="s">
        <v>19</v>
      </c>
      <c r="F252" s="240" t="s">
        <v>1097</v>
      </c>
      <c r="G252" s="238"/>
      <c r="H252" s="241">
        <v>11.9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149</v>
      </c>
      <c r="AU252" s="247" t="s">
        <v>82</v>
      </c>
      <c r="AV252" s="13" t="s">
        <v>82</v>
      </c>
      <c r="AW252" s="13" t="s">
        <v>33</v>
      </c>
      <c r="AX252" s="13" t="s">
        <v>72</v>
      </c>
      <c r="AY252" s="247" t="s">
        <v>138</v>
      </c>
    </row>
    <row r="253" s="16" customFormat="1">
      <c r="A253" s="16"/>
      <c r="B253" s="287"/>
      <c r="C253" s="288"/>
      <c r="D253" s="233" t="s">
        <v>149</v>
      </c>
      <c r="E253" s="289" t="s">
        <v>19</v>
      </c>
      <c r="F253" s="290" t="s">
        <v>1074</v>
      </c>
      <c r="G253" s="288"/>
      <c r="H253" s="291">
        <v>44.585000000000001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97" t="s">
        <v>149</v>
      </c>
      <c r="AU253" s="297" t="s">
        <v>82</v>
      </c>
      <c r="AV253" s="16" t="s">
        <v>155</v>
      </c>
      <c r="AW253" s="16" t="s">
        <v>33</v>
      </c>
      <c r="AX253" s="16" t="s">
        <v>72</v>
      </c>
      <c r="AY253" s="297" t="s">
        <v>138</v>
      </c>
    </row>
    <row r="254" s="15" customFormat="1">
      <c r="A254" s="15"/>
      <c r="B254" s="276"/>
      <c r="C254" s="277"/>
      <c r="D254" s="233" t="s">
        <v>149</v>
      </c>
      <c r="E254" s="278" t="s">
        <v>19</v>
      </c>
      <c r="F254" s="279" t="s">
        <v>953</v>
      </c>
      <c r="G254" s="277"/>
      <c r="H254" s="280">
        <v>80.909000000000006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6" t="s">
        <v>149</v>
      </c>
      <c r="AU254" s="286" t="s">
        <v>82</v>
      </c>
      <c r="AV254" s="15" t="s">
        <v>145</v>
      </c>
      <c r="AW254" s="15" t="s">
        <v>33</v>
      </c>
      <c r="AX254" s="15" t="s">
        <v>80</v>
      </c>
      <c r="AY254" s="286" t="s">
        <v>138</v>
      </c>
    </row>
    <row r="255" s="2" customFormat="1" ht="16.5" customHeight="1">
      <c r="A255" s="40"/>
      <c r="B255" s="41"/>
      <c r="C255" s="220" t="s">
        <v>371</v>
      </c>
      <c r="D255" s="220" t="s">
        <v>140</v>
      </c>
      <c r="E255" s="221" t="s">
        <v>1098</v>
      </c>
      <c r="F255" s="222" t="s">
        <v>1099</v>
      </c>
      <c r="G255" s="223" t="s">
        <v>184</v>
      </c>
      <c r="H255" s="224">
        <v>14.4</v>
      </c>
      <c r="I255" s="225"/>
      <c r="J255" s="226">
        <f>ROUND(I255*H255,2)</f>
        <v>0</v>
      </c>
      <c r="K255" s="222" t="s">
        <v>144</v>
      </c>
      <c r="L255" s="46"/>
      <c r="M255" s="227" t="s">
        <v>19</v>
      </c>
      <c r="N255" s="228" t="s">
        <v>43</v>
      </c>
      <c r="O255" s="8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1" t="s">
        <v>145</v>
      </c>
      <c r="AT255" s="231" t="s">
        <v>140</v>
      </c>
      <c r="AU255" s="231" t="s">
        <v>82</v>
      </c>
      <c r="AY255" s="19" t="s">
        <v>138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9" t="s">
        <v>80</v>
      </c>
      <c r="BK255" s="232">
        <f>ROUND(I255*H255,2)</f>
        <v>0</v>
      </c>
      <c r="BL255" s="19" t="s">
        <v>145</v>
      </c>
      <c r="BM255" s="231" t="s">
        <v>1100</v>
      </c>
    </row>
    <row r="256" s="2" customFormat="1">
      <c r="A256" s="40"/>
      <c r="B256" s="41"/>
      <c r="C256" s="42"/>
      <c r="D256" s="233" t="s">
        <v>147</v>
      </c>
      <c r="E256" s="42"/>
      <c r="F256" s="234" t="s">
        <v>1099</v>
      </c>
      <c r="G256" s="42"/>
      <c r="H256" s="42"/>
      <c r="I256" s="138"/>
      <c r="J256" s="42"/>
      <c r="K256" s="42"/>
      <c r="L256" s="46"/>
      <c r="M256" s="235"/>
      <c r="N256" s="236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147</v>
      </c>
      <c r="AU256" s="19" t="s">
        <v>82</v>
      </c>
    </row>
    <row r="257" s="13" customFormat="1">
      <c r="A257" s="13"/>
      <c r="B257" s="237"/>
      <c r="C257" s="238"/>
      <c r="D257" s="233" t="s">
        <v>149</v>
      </c>
      <c r="E257" s="239" t="s">
        <v>19</v>
      </c>
      <c r="F257" s="240" t="s">
        <v>1101</v>
      </c>
      <c r="G257" s="238"/>
      <c r="H257" s="241">
        <v>14.4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149</v>
      </c>
      <c r="AU257" s="247" t="s">
        <v>82</v>
      </c>
      <c r="AV257" s="13" t="s">
        <v>82</v>
      </c>
      <c r="AW257" s="13" t="s">
        <v>33</v>
      </c>
      <c r="AX257" s="13" t="s">
        <v>80</v>
      </c>
      <c r="AY257" s="247" t="s">
        <v>138</v>
      </c>
    </row>
    <row r="258" s="2" customFormat="1" ht="16.5" customHeight="1">
      <c r="A258" s="40"/>
      <c r="B258" s="41"/>
      <c r="C258" s="220" t="s">
        <v>378</v>
      </c>
      <c r="D258" s="220" t="s">
        <v>140</v>
      </c>
      <c r="E258" s="221" t="s">
        <v>321</v>
      </c>
      <c r="F258" s="222" t="s">
        <v>322</v>
      </c>
      <c r="G258" s="223" t="s">
        <v>184</v>
      </c>
      <c r="H258" s="224">
        <v>829.19100000000003</v>
      </c>
      <c r="I258" s="225"/>
      <c r="J258" s="226">
        <f>ROUND(I258*H258,2)</f>
        <v>0</v>
      </c>
      <c r="K258" s="222" t="s">
        <v>144</v>
      </c>
      <c r="L258" s="46"/>
      <c r="M258" s="227" t="s">
        <v>19</v>
      </c>
      <c r="N258" s="228" t="s">
        <v>43</v>
      </c>
      <c r="O258" s="86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1" t="s">
        <v>145</v>
      </c>
      <c r="AT258" s="231" t="s">
        <v>140</v>
      </c>
      <c r="AU258" s="231" t="s">
        <v>82</v>
      </c>
      <c r="AY258" s="19" t="s">
        <v>138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9" t="s">
        <v>80</v>
      </c>
      <c r="BK258" s="232">
        <f>ROUND(I258*H258,2)</f>
        <v>0</v>
      </c>
      <c r="BL258" s="19" t="s">
        <v>145</v>
      </c>
      <c r="BM258" s="231" t="s">
        <v>1102</v>
      </c>
    </row>
    <row r="259" s="2" customFormat="1">
      <c r="A259" s="40"/>
      <c r="B259" s="41"/>
      <c r="C259" s="42"/>
      <c r="D259" s="233" t="s">
        <v>147</v>
      </c>
      <c r="E259" s="42"/>
      <c r="F259" s="234" t="s">
        <v>322</v>
      </c>
      <c r="G259" s="42"/>
      <c r="H259" s="42"/>
      <c r="I259" s="138"/>
      <c r="J259" s="42"/>
      <c r="K259" s="42"/>
      <c r="L259" s="46"/>
      <c r="M259" s="235"/>
      <c r="N259" s="23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147</v>
      </c>
      <c r="AU259" s="19" t="s">
        <v>82</v>
      </c>
    </row>
    <row r="260" s="13" customFormat="1">
      <c r="A260" s="13"/>
      <c r="B260" s="237"/>
      <c r="C260" s="238"/>
      <c r="D260" s="233" t="s">
        <v>149</v>
      </c>
      <c r="E260" s="239" t="s">
        <v>19</v>
      </c>
      <c r="F260" s="240" t="s">
        <v>1103</v>
      </c>
      <c r="G260" s="238"/>
      <c r="H260" s="241">
        <v>601.899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149</v>
      </c>
      <c r="AU260" s="247" t="s">
        <v>82</v>
      </c>
      <c r="AV260" s="13" t="s">
        <v>82</v>
      </c>
      <c r="AW260" s="13" t="s">
        <v>33</v>
      </c>
      <c r="AX260" s="13" t="s">
        <v>72</v>
      </c>
      <c r="AY260" s="247" t="s">
        <v>138</v>
      </c>
    </row>
    <row r="261" s="13" customFormat="1">
      <c r="A261" s="13"/>
      <c r="B261" s="237"/>
      <c r="C261" s="238"/>
      <c r="D261" s="233" t="s">
        <v>149</v>
      </c>
      <c r="E261" s="239" t="s">
        <v>19</v>
      </c>
      <c r="F261" s="240" t="s">
        <v>1104</v>
      </c>
      <c r="G261" s="238"/>
      <c r="H261" s="241">
        <v>227.292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149</v>
      </c>
      <c r="AU261" s="247" t="s">
        <v>82</v>
      </c>
      <c r="AV261" s="13" t="s">
        <v>82</v>
      </c>
      <c r="AW261" s="13" t="s">
        <v>33</v>
      </c>
      <c r="AX261" s="13" t="s">
        <v>72</v>
      </c>
      <c r="AY261" s="247" t="s">
        <v>138</v>
      </c>
    </row>
    <row r="262" s="15" customFormat="1">
      <c r="A262" s="15"/>
      <c r="B262" s="276"/>
      <c r="C262" s="277"/>
      <c r="D262" s="233" t="s">
        <v>149</v>
      </c>
      <c r="E262" s="278" t="s">
        <v>19</v>
      </c>
      <c r="F262" s="279" t="s">
        <v>953</v>
      </c>
      <c r="G262" s="277"/>
      <c r="H262" s="280">
        <v>829.19100000000003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6" t="s">
        <v>149</v>
      </c>
      <c r="AU262" s="286" t="s">
        <v>82</v>
      </c>
      <c r="AV262" s="15" t="s">
        <v>145</v>
      </c>
      <c r="AW262" s="15" t="s">
        <v>33</v>
      </c>
      <c r="AX262" s="15" t="s">
        <v>80</v>
      </c>
      <c r="AY262" s="286" t="s">
        <v>138</v>
      </c>
    </row>
    <row r="263" s="2" customFormat="1" ht="24" customHeight="1">
      <c r="A263" s="40"/>
      <c r="B263" s="41"/>
      <c r="C263" s="220" t="s">
        <v>385</v>
      </c>
      <c r="D263" s="220" t="s">
        <v>140</v>
      </c>
      <c r="E263" s="221" t="s">
        <v>325</v>
      </c>
      <c r="F263" s="222" t="s">
        <v>326</v>
      </c>
      <c r="G263" s="223" t="s">
        <v>305</v>
      </c>
      <c r="H263" s="224">
        <v>409.12599999999998</v>
      </c>
      <c r="I263" s="225"/>
      <c r="J263" s="226">
        <f>ROUND(I263*H263,2)</f>
        <v>0</v>
      </c>
      <c r="K263" s="222" t="s">
        <v>144</v>
      </c>
      <c r="L263" s="46"/>
      <c r="M263" s="227" t="s">
        <v>19</v>
      </c>
      <c r="N263" s="228" t="s">
        <v>43</v>
      </c>
      <c r="O263" s="86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1" t="s">
        <v>145</v>
      </c>
      <c r="AT263" s="231" t="s">
        <v>140</v>
      </c>
      <c r="AU263" s="231" t="s">
        <v>82</v>
      </c>
      <c r="AY263" s="19" t="s">
        <v>138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9" t="s">
        <v>80</v>
      </c>
      <c r="BK263" s="232">
        <f>ROUND(I263*H263,2)</f>
        <v>0</v>
      </c>
      <c r="BL263" s="19" t="s">
        <v>145</v>
      </c>
      <c r="BM263" s="231" t="s">
        <v>1105</v>
      </c>
    </row>
    <row r="264" s="2" customFormat="1">
      <c r="A264" s="40"/>
      <c r="B264" s="41"/>
      <c r="C264" s="42"/>
      <c r="D264" s="233" t="s">
        <v>147</v>
      </c>
      <c r="E264" s="42"/>
      <c r="F264" s="234" t="s">
        <v>326</v>
      </c>
      <c r="G264" s="42"/>
      <c r="H264" s="42"/>
      <c r="I264" s="138"/>
      <c r="J264" s="42"/>
      <c r="K264" s="42"/>
      <c r="L264" s="46"/>
      <c r="M264" s="235"/>
      <c r="N264" s="23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147</v>
      </c>
      <c r="AU264" s="19" t="s">
        <v>82</v>
      </c>
    </row>
    <row r="265" s="13" customFormat="1">
      <c r="A265" s="13"/>
      <c r="B265" s="237"/>
      <c r="C265" s="238"/>
      <c r="D265" s="233" t="s">
        <v>149</v>
      </c>
      <c r="E265" s="239" t="s">
        <v>19</v>
      </c>
      <c r="F265" s="240" t="s">
        <v>1106</v>
      </c>
      <c r="G265" s="238"/>
      <c r="H265" s="241">
        <v>409.12599999999998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149</v>
      </c>
      <c r="AU265" s="247" t="s">
        <v>82</v>
      </c>
      <c r="AV265" s="13" t="s">
        <v>82</v>
      </c>
      <c r="AW265" s="13" t="s">
        <v>33</v>
      </c>
      <c r="AX265" s="13" t="s">
        <v>80</v>
      </c>
      <c r="AY265" s="247" t="s">
        <v>138</v>
      </c>
    </row>
    <row r="266" s="2" customFormat="1" ht="24" customHeight="1">
      <c r="A266" s="40"/>
      <c r="B266" s="41"/>
      <c r="C266" s="220" t="s">
        <v>391</v>
      </c>
      <c r="D266" s="220" t="s">
        <v>140</v>
      </c>
      <c r="E266" s="221" t="s">
        <v>331</v>
      </c>
      <c r="F266" s="222" t="s">
        <v>332</v>
      </c>
      <c r="G266" s="223" t="s">
        <v>184</v>
      </c>
      <c r="H266" s="224">
        <v>235.143</v>
      </c>
      <c r="I266" s="225"/>
      <c r="J266" s="226">
        <f>ROUND(I266*H266,2)</f>
        <v>0</v>
      </c>
      <c r="K266" s="222" t="s">
        <v>144</v>
      </c>
      <c r="L266" s="46"/>
      <c r="M266" s="227" t="s">
        <v>19</v>
      </c>
      <c r="N266" s="228" t="s">
        <v>43</v>
      </c>
      <c r="O266" s="8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31" t="s">
        <v>145</v>
      </c>
      <c r="AT266" s="231" t="s">
        <v>140</v>
      </c>
      <c r="AU266" s="231" t="s">
        <v>82</v>
      </c>
      <c r="AY266" s="19" t="s">
        <v>138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9" t="s">
        <v>80</v>
      </c>
      <c r="BK266" s="232">
        <f>ROUND(I266*H266,2)</f>
        <v>0</v>
      </c>
      <c r="BL266" s="19" t="s">
        <v>145</v>
      </c>
      <c r="BM266" s="231" t="s">
        <v>1107</v>
      </c>
    </row>
    <row r="267" s="2" customFormat="1">
      <c r="A267" s="40"/>
      <c r="B267" s="41"/>
      <c r="C267" s="42"/>
      <c r="D267" s="233" t="s">
        <v>147</v>
      </c>
      <c r="E267" s="42"/>
      <c r="F267" s="234" t="s">
        <v>332</v>
      </c>
      <c r="G267" s="42"/>
      <c r="H267" s="42"/>
      <c r="I267" s="138"/>
      <c r="J267" s="42"/>
      <c r="K267" s="42"/>
      <c r="L267" s="46"/>
      <c r="M267" s="235"/>
      <c r="N267" s="23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147</v>
      </c>
      <c r="AU267" s="19" t="s">
        <v>82</v>
      </c>
    </row>
    <row r="268" s="14" customFormat="1">
      <c r="A268" s="14"/>
      <c r="B268" s="249"/>
      <c r="C268" s="250"/>
      <c r="D268" s="233" t="s">
        <v>149</v>
      </c>
      <c r="E268" s="251" t="s">
        <v>19</v>
      </c>
      <c r="F268" s="252" t="s">
        <v>1108</v>
      </c>
      <c r="G268" s="250"/>
      <c r="H268" s="251" t="s">
        <v>19</v>
      </c>
      <c r="I268" s="253"/>
      <c r="J268" s="250"/>
      <c r="K268" s="250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149</v>
      </c>
      <c r="AU268" s="258" t="s">
        <v>82</v>
      </c>
      <c r="AV268" s="14" t="s">
        <v>80</v>
      </c>
      <c r="AW268" s="14" t="s">
        <v>33</v>
      </c>
      <c r="AX268" s="14" t="s">
        <v>72</v>
      </c>
      <c r="AY268" s="258" t="s">
        <v>138</v>
      </c>
    </row>
    <row r="269" s="13" customFormat="1">
      <c r="A269" s="13"/>
      <c r="B269" s="237"/>
      <c r="C269" s="238"/>
      <c r="D269" s="233" t="s">
        <v>149</v>
      </c>
      <c r="E269" s="239" t="s">
        <v>19</v>
      </c>
      <c r="F269" s="240" t="s">
        <v>1109</v>
      </c>
      <c r="G269" s="238"/>
      <c r="H269" s="241">
        <v>55.896000000000001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149</v>
      </c>
      <c r="AU269" s="247" t="s">
        <v>82</v>
      </c>
      <c r="AV269" s="13" t="s">
        <v>82</v>
      </c>
      <c r="AW269" s="13" t="s">
        <v>33</v>
      </c>
      <c r="AX269" s="13" t="s">
        <v>72</v>
      </c>
      <c r="AY269" s="247" t="s">
        <v>138</v>
      </c>
    </row>
    <row r="270" s="16" customFormat="1">
      <c r="A270" s="16"/>
      <c r="B270" s="287"/>
      <c r="C270" s="288"/>
      <c r="D270" s="233" t="s">
        <v>149</v>
      </c>
      <c r="E270" s="289" t="s">
        <v>19</v>
      </c>
      <c r="F270" s="290" t="s">
        <v>1074</v>
      </c>
      <c r="G270" s="288"/>
      <c r="H270" s="291">
        <v>55.896000000000001</v>
      </c>
      <c r="I270" s="292"/>
      <c r="J270" s="288"/>
      <c r="K270" s="288"/>
      <c r="L270" s="293"/>
      <c r="M270" s="294"/>
      <c r="N270" s="295"/>
      <c r="O270" s="295"/>
      <c r="P270" s="295"/>
      <c r="Q270" s="295"/>
      <c r="R270" s="295"/>
      <c r="S270" s="295"/>
      <c r="T270" s="29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97" t="s">
        <v>149</v>
      </c>
      <c r="AU270" s="297" t="s">
        <v>82</v>
      </c>
      <c r="AV270" s="16" t="s">
        <v>155</v>
      </c>
      <c r="AW270" s="16" t="s">
        <v>33</v>
      </c>
      <c r="AX270" s="16" t="s">
        <v>72</v>
      </c>
      <c r="AY270" s="297" t="s">
        <v>138</v>
      </c>
    </row>
    <row r="271" s="14" customFormat="1">
      <c r="A271" s="14"/>
      <c r="B271" s="249"/>
      <c r="C271" s="250"/>
      <c r="D271" s="233" t="s">
        <v>149</v>
      </c>
      <c r="E271" s="251" t="s">
        <v>19</v>
      </c>
      <c r="F271" s="252" t="s">
        <v>1110</v>
      </c>
      <c r="G271" s="250"/>
      <c r="H271" s="251" t="s">
        <v>19</v>
      </c>
      <c r="I271" s="253"/>
      <c r="J271" s="250"/>
      <c r="K271" s="250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149</v>
      </c>
      <c r="AU271" s="258" t="s">
        <v>82</v>
      </c>
      <c r="AV271" s="14" t="s">
        <v>80</v>
      </c>
      <c r="AW271" s="14" t="s">
        <v>33</v>
      </c>
      <c r="AX271" s="14" t="s">
        <v>72</v>
      </c>
      <c r="AY271" s="258" t="s">
        <v>138</v>
      </c>
    </row>
    <row r="272" s="13" customFormat="1">
      <c r="A272" s="13"/>
      <c r="B272" s="237"/>
      <c r="C272" s="238"/>
      <c r="D272" s="233" t="s">
        <v>149</v>
      </c>
      <c r="E272" s="239" t="s">
        <v>19</v>
      </c>
      <c r="F272" s="240" t="s">
        <v>1111</v>
      </c>
      <c r="G272" s="238"/>
      <c r="H272" s="241">
        <v>86.903999999999996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149</v>
      </c>
      <c r="AU272" s="247" t="s">
        <v>82</v>
      </c>
      <c r="AV272" s="13" t="s">
        <v>82</v>
      </c>
      <c r="AW272" s="13" t="s">
        <v>33</v>
      </c>
      <c r="AX272" s="13" t="s">
        <v>72</v>
      </c>
      <c r="AY272" s="247" t="s">
        <v>138</v>
      </c>
    </row>
    <row r="273" s="13" customFormat="1">
      <c r="A273" s="13"/>
      <c r="B273" s="237"/>
      <c r="C273" s="238"/>
      <c r="D273" s="233" t="s">
        <v>149</v>
      </c>
      <c r="E273" s="239" t="s">
        <v>19</v>
      </c>
      <c r="F273" s="240" t="s">
        <v>1112</v>
      </c>
      <c r="G273" s="238"/>
      <c r="H273" s="241">
        <v>73.528000000000006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149</v>
      </c>
      <c r="AU273" s="247" t="s">
        <v>82</v>
      </c>
      <c r="AV273" s="13" t="s">
        <v>82</v>
      </c>
      <c r="AW273" s="13" t="s">
        <v>33</v>
      </c>
      <c r="AX273" s="13" t="s">
        <v>72</v>
      </c>
      <c r="AY273" s="247" t="s">
        <v>138</v>
      </c>
    </row>
    <row r="274" s="13" customFormat="1">
      <c r="A274" s="13"/>
      <c r="B274" s="237"/>
      <c r="C274" s="238"/>
      <c r="D274" s="233" t="s">
        <v>149</v>
      </c>
      <c r="E274" s="239" t="s">
        <v>19</v>
      </c>
      <c r="F274" s="240" t="s">
        <v>1113</v>
      </c>
      <c r="G274" s="238"/>
      <c r="H274" s="241">
        <v>4.5270000000000001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149</v>
      </c>
      <c r="AU274" s="247" t="s">
        <v>82</v>
      </c>
      <c r="AV274" s="13" t="s">
        <v>82</v>
      </c>
      <c r="AW274" s="13" t="s">
        <v>33</v>
      </c>
      <c r="AX274" s="13" t="s">
        <v>72</v>
      </c>
      <c r="AY274" s="247" t="s">
        <v>138</v>
      </c>
    </row>
    <row r="275" s="13" customFormat="1">
      <c r="A275" s="13"/>
      <c r="B275" s="237"/>
      <c r="C275" s="238"/>
      <c r="D275" s="233" t="s">
        <v>149</v>
      </c>
      <c r="E275" s="239" t="s">
        <v>19</v>
      </c>
      <c r="F275" s="240" t="s">
        <v>1114</v>
      </c>
      <c r="G275" s="238"/>
      <c r="H275" s="241">
        <v>14.288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149</v>
      </c>
      <c r="AU275" s="247" t="s">
        <v>82</v>
      </c>
      <c r="AV275" s="13" t="s">
        <v>82</v>
      </c>
      <c r="AW275" s="13" t="s">
        <v>33</v>
      </c>
      <c r="AX275" s="13" t="s">
        <v>72</v>
      </c>
      <c r="AY275" s="247" t="s">
        <v>138</v>
      </c>
    </row>
    <row r="276" s="16" customFormat="1">
      <c r="A276" s="16"/>
      <c r="B276" s="287"/>
      <c r="C276" s="288"/>
      <c r="D276" s="233" t="s">
        <v>149</v>
      </c>
      <c r="E276" s="289" t="s">
        <v>19</v>
      </c>
      <c r="F276" s="290" t="s">
        <v>1074</v>
      </c>
      <c r="G276" s="288"/>
      <c r="H276" s="291">
        <v>179.24700000000001</v>
      </c>
      <c r="I276" s="292"/>
      <c r="J276" s="288"/>
      <c r="K276" s="288"/>
      <c r="L276" s="293"/>
      <c r="M276" s="294"/>
      <c r="N276" s="295"/>
      <c r="O276" s="295"/>
      <c r="P276" s="295"/>
      <c r="Q276" s="295"/>
      <c r="R276" s="295"/>
      <c r="S276" s="295"/>
      <c r="T276" s="29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97" t="s">
        <v>149</v>
      </c>
      <c r="AU276" s="297" t="s">
        <v>82</v>
      </c>
      <c r="AV276" s="16" t="s">
        <v>155</v>
      </c>
      <c r="AW276" s="16" t="s">
        <v>33</v>
      </c>
      <c r="AX276" s="16" t="s">
        <v>72</v>
      </c>
      <c r="AY276" s="297" t="s">
        <v>138</v>
      </c>
    </row>
    <row r="277" s="15" customFormat="1">
      <c r="A277" s="15"/>
      <c r="B277" s="276"/>
      <c r="C277" s="277"/>
      <c r="D277" s="233" t="s">
        <v>149</v>
      </c>
      <c r="E277" s="278" t="s">
        <v>19</v>
      </c>
      <c r="F277" s="279" t="s">
        <v>953</v>
      </c>
      <c r="G277" s="277"/>
      <c r="H277" s="280">
        <v>235.143</v>
      </c>
      <c r="I277" s="281"/>
      <c r="J277" s="277"/>
      <c r="K277" s="277"/>
      <c r="L277" s="282"/>
      <c r="M277" s="283"/>
      <c r="N277" s="284"/>
      <c r="O277" s="284"/>
      <c r="P277" s="284"/>
      <c r="Q277" s="284"/>
      <c r="R277" s="284"/>
      <c r="S277" s="284"/>
      <c r="T277" s="28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6" t="s">
        <v>149</v>
      </c>
      <c r="AU277" s="286" t="s">
        <v>82</v>
      </c>
      <c r="AV277" s="15" t="s">
        <v>145</v>
      </c>
      <c r="AW277" s="15" t="s">
        <v>33</v>
      </c>
      <c r="AX277" s="15" t="s">
        <v>80</v>
      </c>
      <c r="AY277" s="286" t="s">
        <v>138</v>
      </c>
    </row>
    <row r="278" s="2" customFormat="1" ht="16.5" customHeight="1">
      <c r="A278" s="40"/>
      <c r="B278" s="41"/>
      <c r="C278" s="259" t="s">
        <v>398</v>
      </c>
      <c r="D278" s="259" t="s">
        <v>268</v>
      </c>
      <c r="E278" s="260" t="s">
        <v>1115</v>
      </c>
      <c r="F278" s="261" t="s">
        <v>1116</v>
      </c>
      <c r="G278" s="262" t="s">
        <v>305</v>
      </c>
      <c r="H278" s="263">
        <v>190.91200000000001</v>
      </c>
      <c r="I278" s="264"/>
      <c r="J278" s="265">
        <f>ROUND(I278*H278,2)</f>
        <v>0</v>
      </c>
      <c r="K278" s="261" t="s">
        <v>144</v>
      </c>
      <c r="L278" s="266"/>
      <c r="M278" s="267" t="s">
        <v>19</v>
      </c>
      <c r="N278" s="268" t="s">
        <v>43</v>
      </c>
      <c r="O278" s="86"/>
      <c r="P278" s="229">
        <f>O278*H278</f>
        <v>0</v>
      </c>
      <c r="Q278" s="229">
        <v>1</v>
      </c>
      <c r="R278" s="229">
        <f>Q278*H278</f>
        <v>190.91200000000001</v>
      </c>
      <c r="S278" s="229">
        <v>0</v>
      </c>
      <c r="T278" s="230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1" t="s">
        <v>188</v>
      </c>
      <c r="AT278" s="231" t="s">
        <v>268</v>
      </c>
      <c r="AU278" s="231" t="s">
        <v>82</v>
      </c>
      <c r="AY278" s="19" t="s">
        <v>138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9" t="s">
        <v>80</v>
      </c>
      <c r="BK278" s="232">
        <f>ROUND(I278*H278,2)</f>
        <v>0</v>
      </c>
      <c r="BL278" s="19" t="s">
        <v>145</v>
      </c>
      <c r="BM278" s="231" t="s">
        <v>1117</v>
      </c>
    </row>
    <row r="279" s="2" customFormat="1">
      <c r="A279" s="40"/>
      <c r="B279" s="41"/>
      <c r="C279" s="42"/>
      <c r="D279" s="233" t="s">
        <v>147</v>
      </c>
      <c r="E279" s="42"/>
      <c r="F279" s="234" t="s">
        <v>1116</v>
      </c>
      <c r="G279" s="42"/>
      <c r="H279" s="42"/>
      <c r="I279" s="138"/>
      <c r="J279" s="42"/>
      <c r="K279" s="42"/>
      <c r="L279" s="46"/>
      <c r="M279" s="235"/>
      <c r="N279" s="236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147</v>
      </c>
      <c r="AU279" s="19" t="s">
        <v>82</v>
      </c>
    </row>
    <row r="280" s="14" customFormat="1">
      <c r="A280" s="14"/>
      <c r="B280" s="249"/>
      <c r="C280" s="250"/>
      <c r="D280" s="233" t="s">
        <v>149</v>
      </c>
      <c r="E280" s="251" t="s">
        <v>19</v>
      </c>
      <c r="F280" s="252" t="s">
        <v>1118</v>
      </c>
      <c r="G280" s="250"/>
      <c r="H280" s="251" t="s">
        <v>19</v>
      </c>
      <c r="I280" s="253"/>
      <c r="J280" s="250"/>
      <c r="K280" s="250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149</v>
      </c>
      <c r="AU280" s="258" t="s">
        <v>82</v>
      </c>
      <c r="AV280" s="14" t="s">
        <v>80</v>
      </c>
      <c r="AW280" s="14" t="s">
        <v>33</v>
      </c>
      <c r="AX280" s="14" t="s">
        <v>72</v>
      </c>
      <c r="AY280" s="258" t="s">
        <v>138</v>
      </c>
    </row>
    <row r="281" s="13" customFormat="1">
      <c r="A281" s="13"/>
      <c r="B281" s="237"/>
      <c r="C281" s="238"/>
      <c r="D281" s="233" t="s">
        <v>149</v>
      </c>
      <c r="E281" s="239" t="s">
        <v>19</v>
      </c>
      <c r="F281" s="240" t="s">
        <v>1119</v>
      </c>
      <c r="G281" s="238"/>
      <c r="H281" s="241">
        <v>84.709999999999994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149</v>
      </c>
      <c r="AU281" s="247" t="s">
        <v>82</v>
      </c>
      <c r="AV281" s="13" t="s">
        <v>82</v>
      </c>
      <c r="AW281" s="13" t="s">
        <v>33</v>
      </c>
      <c r="AX281" s="13" t="s">
        <v>72</v>
      </c>
      <c r="AY281" s="247" t="s">
        <v>138</v>
      </c>
    </row>
    <row r="282" s="13" customFormat="1">
      <c r="A282" s="13"/>
      <c r="B282" s="237"/>
      <c r="C282" s="238"/>
      <c r="D282" s="233" t="s">
        <v>149</v>
      </c>
      <c r="E282" s="239" t="s">
        <v>19</v>
      </c>
      <c r="F282" s="240" t="s">
        <v>1120</v>
      </c>
      <c r="G282" s="238"/>
      <c r="H282" s="241">
        <v>106.202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149</v>
      </c>
      <c r="AU282" s="247" t="s">
        <v>82</v>
      </c>
      <c r="AV282" s="13" t="s">
        <v>82</v>
      </c>
      <c r="AW282" s="13" t="s">
        <v>33</v>
      </c>
      <c r="AX282" s="13" t="s">
        <v>72</v>
      </c>
      <c r="AY282" s="247" t="s">
        <v>138</v>
      </c>
    </row>
    <row r="283" s="15" customFormat="1">
      <c r="A283" s="15"/>
      <c r="B283" s="276"/>
      <c r="C283" s="277"/>
      <c r="D283" s="233" t="s">
        <v>149</v>
      </c>
      <c r="E283" s="278" t="s">
        <v>19</v>
      </c>
      <c r="F283" s="279" t="s">
        <v>953</v>
      </c>
      <c r="G283" s="277"/>
      <c r="H283" s="280">
        <v>190.91200000000001</v>
      </c>
      <c r="I283" s="281"/>
      <c r="J283" s="277"/>
      <c r="K283" s="277"/>
      <c r="L283" s="282"/>
      <c r="M283" s="283"/>
      <c r="N283" s="284"/>
      <c r="O283" s="284"/>
      <c r="P283" s="284"/>
      <c r="Q283" s="284"/>
      <c r="R283" s="284"/>
      <c r="S283" s="284"/>
      <c r="T283" s="28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6" t="s">
        <v>149</v>
      </c>
      <c r="AU283" s="286" t="s">
        <v>82</v>
      </c>
      <c r="AV283" s="15" t="s">
        <v>145</v>
      </c>
      <c r="AW283" s="15" t="s">
        <v>33</v>
      </c>
      <c r="AX283" s="15" t="s">
        <v>80</v>
      </c>
      <c r="AY283" s="286" t="s">
        <v>138</v>
      </c>
    </row>
    <row r="284" s="2" customFormat="1" ht="24" customHeight="1">
      <c r="A284" s="40"/>
      <c r="B284" s="41"/>
      <c r="C284" s="220" t="s">
        <v>408</v>
      </c>
      <c r="D284" s="220" t="s">
        <v>140</v>
      </c>
      <c r="E284" s="221" t="s">
        <v>1121</v>
      </c>
      <c r="F284" s="222" t="s">
        <v>1122</v>
      </c>
      <c r="G284" s="223" t="s">
        <v>184</v>
      </c>
      <c r="H284" s="224">
        <v>386.32799999999997</v>
      </c>
      <c r="I284" s="225"/>
      <c r="J284" s="226">
        <f>ROUND(I284*H284,2)</f>
        <v>0</v>
      </c>
      <c r="K284" s="222" t="s">
        <v>144</v>
      </c>
      <c r="L284" s="46"/>
      <c r="M284" s="227" t="s">
        <v>19</v>
      </c>
      <c r="N284" s="228" t="s">
        <v>43</v>
      </c>
      <c r="O284" s="86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1" t="s">
        <v>145</v>
      </c>
      <c r="AT284" s="231" t="s">
        <v>140</v>
      </c>
      <c r="AU284" s="231" t="s">
        <v>82</v>
      </c>
      <c r="AY284" s="19" t="s">
        <v>138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9" t="s">
        <v>80</v>
      </c>
      <c r="BK284" s="232">
        <f>ROUND(I284*H284,2)</f>
        <v>0</v>
      </c>
      <c r="BL284" s="19" t="s">
        <v>145</v>
      </c>
      <c r="BM284" s="231" t="s">
        <v>1123</v>
      </c>
    </row>
    <row r="285" s="2" customFormat="1">
      <c r="A285" s="40"/>
      <c r="B285" s="41"/>
      <c r="C285" s="42"/>
      <c r="D285" s="233" t="s">
        <v>147</v>
      </c>
      <c r="E285" s="42"/>
      <c r="F285" s="234" t="s">
        <v>1122</v>
      </c>
      <c r="G285" s="42"/>
      <c r="H285" s="42"/>
      <c r="I285" s="138"/>
      <c r="J285" s="42"/>
      <c r="K285" s="42"/>
      <c r="L285" s="46"/>
      <c r="M285" s="235"/>
      <c r="N285" s="23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147</v>
      </c>
      <c r="AU285" s="19" t="s">
        <v>82</v>
      </c>
    </row>
    <row r="286" s="14" customFormat="1">
      <c r="A286" s="14"/>
      <c r="B286" s="249"/>
      <c r="C286" s="250"/>
      <c r="D286" s="233" t="s">
        <v>149</v>
      </c>
      <c r="E286" s="251" t="s">
        <v>19</v>
      </c>
      <c r="F286" s="252" t="s">
        <v>1124</v>
      </c>
      <c r="G286" s="250"/>
      <c r="H286" s="251" t="s">
        <v>19</v>
      </c>
      <c r="I286" s="253"/>
      <c r="J286" s="250"/>
      <c r="K286" s="250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149</v>
      </c>
      <c r="AU286" s="258" t="s">
        <v>82</v>
      </c>
      <c r="AV286" s="14" t="s">
        <v>80</v>
      </c>
      <c r="AW286" s="14" t="s">
        <v>33</v>
      </c>
      <c r="AX286" s="14" t="s">
        <v>72</v>
      </c>
      <c r="AY286" s="258" t="s">
        <v>138</v>
      </c>
    </row>
    <row r="287" s="13" customFormat="1">
      <c r="A287" s="13"/>
      <c r="B287" s="237"/>
      <c r="C287" s="238"/>
      <c r="D287" s="233" t="s">
        <v>149</v>
      </c>
      <c r="E287" s="239" t="s">
        <v>19</v>
      </c>
      <c r="F287" s="240" t="s">
        <v>1125</v>
      </c>
      <c r="G287" s="238"/>
      <c r="H287" s="241">
        <v>160.38399999999999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149</v>
      </c>
      <c r="AU287" s="247" t="s">
        <v>82</v>
      </c>
      <c r="AV287" s="13" t="s">
        <v>82</v>
      </c>
      <c r="AW287" s="13" t="s">
        <v>33</v>
      </c>
      <c r="AX287" s="13" t="s">
        <v>72</v>
      </c>
      <c r="AY287" s="247" t="s">
        <v>138</v>
      </c>
    </row>
    <row r="288" s="14" customFormat="1">
      <c r="A288" s="14"/>
      <c r="B288" s="249"/>
      <c r="C288" s="250"/>
      <c r="D288" s="233" t="s">
        <v>149</v>
      </c>
      <c r="E288" s="251" t="s">
        <v>19</v>
      </c>
      <c r="F288" s="252" t="s">
        <v>1126</v>
      </c>
      <c r="G288" s="250"/>
      <c r="H288" s="251" t="s">
        <v>19</v>
      </c>
      <c r="I288" s="253"/>
      <c r="J288" s="250"/>
      <c r="K288" s="250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149</v>
      </c>
      <c r="AU288" s="258" t="s">
        <v>82</v>
      </c>
      <c r="AV288" s="14" t="s">
        <v>80</v>
      </c>
      <c r="AW288" s="14" t="s">
        <v>33</v>
      </c>
      <c r="AX288" s="14" t="s">
        <v>72</v>
      </c>
      <c r="AY288" s="258" t="s">
        <v>138</v>
      </c>
    </row>
    <row r="289" s="13" customFormat="1">
      <c r="A289" s="13"/>
      <c r="B289" s="237"/>
      <c r="C289" s="238"/>
      <c r="D289" s="233" t="s">
        <v>149</v>
      </c>
      <c r="E289" s="239" t="s">
        <v>19</v>
      </c>
      <c r="F289" s="240" t="s">
        <v>1127</v>
      </c>
      <c r="G289" s="238"/>
      <c r="H289" s="241">
        <v>56.911000000000001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149</v>
      </c>
      <c r="AU289" s="247" t="s">
        <v>82</v>
      </c>
      <c r="AV289" s="13" t="s">
        <v>82</v>
      </c>
      <c r="AW289" s="13" t="s">
        <v>33</v>
      </c>
      <c r="AX289" s="13" t="s">
        <v>72</v>
      </c>
      <c r="AY289" s="247" t="s">
        <v>138</v>
      </c>
    </row>
    <row r="290" s="13" customFormat="1">
      <c r="A290" s="13"/>
      <c r="B290" s="237"/>
      <c r="C290" s="238"/>
      <c r="D290" s="233" t="s">
        <v>149</v>
      </c>
      <c r="E290" s="239" t="s">
        <v>19</v>
      </c>
      <c r="F290" s="240" t="s">
        <v>1128</v>
      </c>
      <c r="G290" s="238"/>
      <c r="H290" s="241">
        <v>56.911000000000001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149</v>
      </c>
      <c r="AU290" s="247" t="s">
        <v>82</v>
      </c>
      <c r="AV290" s="13" t="s">
        <v>82</v>
      </c>
      <c r="AW290" s="13" t="s">
        <v>33</v>
      </c>
      <c r="AX290" s="13" t="s">
        <v>72</v>
      </c>
      <c r="AY290" s="247" t="s">
        <v>138</v>
      </c>
    </row>
    <row r="291" s="14" customFormat="1">
      <c r="A291" s="14"/>
      <c r="B291" s="249"/>
      <c r="C291" s="250"/>
      <c r="D291" s="233" t="s">
        <v>149</v>
      </c>
      <c r="E291" s="251" t="s">
        <v>19</v>
      </c>
      <c r="F291" s="252" t="s">
        <v>1129</v>
      </c>
      <c r="G291" s="250"/>
      <c r="H291" s="251" t="s">
        <v>19</v>
      </c>
      <c r="I291" s="253"/>
      <c r="J291" s="250"/>
      <c r="K291" s="250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149</v>
      </c>
      <c r="AU291" s="258" t="s">
        <v>82</v>
      </c>
      <c r="AV291" s="14" t="s">
        <v>80</v>
      </c>
      <c r="AW291" s="14" t="s">
        <v>33</v>
      </c>
      <c r="AX291" s="14" t="s">
        <v>72</v>
      </c>
      <c r="AY291" s="258" t="s">
        <v>138</v>
      </c>
    </row>
    <row r="292" s="13" customFormat="1">
      <c r="A292" s="13"/>
      <c r="B292" s="237"/>
      <c r="C292" s="238"/>
      <c r="D292" s="233" t="s">
        <v>149</v>
      </c>
      <c r="E292" s="239" t="s">
        <v>19</v>
      </c>
      <c r="F292" s="240" t="s">
        <v>1130</v>
      </c>
      <c r="G292" s="238"/>
      <c r="H292" s="241">
        <v>50.616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149</v>
      </c>
      <c r="AU292" s="247" t="s">
        <v>82</v>
      </c>
      <c r="AV292" s="13" t="s">
        <v>82</v>
      </c>
      <c r="AW292" s="13" t="s">
        <v>33</v>
      </c>
      <c r="AX292" s="13" t="s">
        <v>72</v>
      </c>
      <c r="AY292" s="247" t="s">
        <v>138</v>
      </c>
    </row>
    <row r="293" s="13" customFormat="1">
      <c r="A293" s="13"/>
      <c r="B293" s="237"/>
      <c r="C293" s="238"/>
      <c r="D293" s="233" t="s">
        <v>149</v>
      </c>
      <c r="E293" s="239" t="s">
        <v>19</v>
      </c>
      <c r="F293" s="240" t="s">
        <v>1131</v>
      </c>
      <c r="G293" s="238"/>
      <c r="H293" s="241">
        <v>61.506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149</v>
      </c>
      <c r="AU293" s="247" t="s">
        <v>82</v>
      </c>
      <c r="AV293" s="13" t="s">
        <v>82</v>
      </c>
      <c r="AW293" s="13" t="s">
        <v>33</v>
      </c>
      <c r="AX293" s="13" t="s">
        <v>72</v>
      </c>
      <c r="AY293" s="247" t="s">
        <v>138</v>
      </c>
    </row>
    <row r="294" s="15" customFormat="1">
      <c r="A294" s="15"/>
      <c r="B294" s="276"/>
      <c r="C294" s="277"/>
      <c r="D294" s="233" t="s">
        <v>149</v>
      </c>
      <c r="E294" s="278" t="s">
        <v>19</v>
      </c>
      <c r="F294" s="279" t="s">
        <v>953</v>
      </c>
      <c r="G294" s="277"/>
      <c r="H294" s="280">
        <v>386.32799999999997</v>
      </c>
      <c r="I294" s="281"/>
      <c r="J294" s="277"/>
      <c r="K294" s="277"/>
      <c r="L294" s="282"/>
      <c r="M294" s="283"/>
      <c r="N294" s="284"/>
      <c r="O294" s="284"/>
      <c r="P294" s="284"/>
      <c r="Q294" s="284"/>
      <c r="R294" s="284"/>
      <c r="S294" s="284"/>
      <c r="T294" s="28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6" t="s">
        <v>149</v>
      </c>
      <c r="AU294" s="286" t="s">
        <v>82</v>
      </c>
      <c r="AV294" s="15" t="s">
        <v>145</v>
      </c>
      <c r="AW294" s="15" t="s">
        <v>33</v>
      </c>
      <c r="AX294" s="15" t="s">
        <v>80</v>
      </c>
      <c r="AY294" s="286" t="s">
        <v>138</v>
      </c>
    </row>
    <row r="295" s="2" customFormat="1" ht="16.5" customHeight="1">
      <c r="A295" s="40"/>
      <c r="B295" s="41"/>
      <c r="C295" s="220" t="s">
        <v>415</v>
      </c>
      <c r="D295" s="220" t="s">
        <v>140</v>
      </c>
      <c r="E295" s="221" t="s">
        <v>1132</v>
      </c>
      <c r="F295" s="222" t="s">
        <v>1133</v>
      </c>
      <c r="G295" s="223" t="s">
        <v>143</v>
      </c>
      <c r="H295" s="224">
        <v>17.331</v>
      </c>
      <c r="I295" s="225"/>
      <c r="J295" s="226">
        <f>ROUND(I295*H295,2)</f>
        <v>0</v>
      </c>
      <c r="K295" s="222" t="s">
        <v>144</v>
      </c>
      <c r="L295" s="46"/>
      <c r="M295" s="227" t="s">
        <v>19</v>
      </c>
      <c r="N295" s="228" t="s">
        <v>43</v>
      </c>
      <c r="O295" s="8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1" t="s">
        <v>145</v>
      </c>
      <c r="AT295" s="231" t="s">
        <v>140</v>
      </c>
      <c r="AU295" s="231" t="s">
        <v>82</v>
      </c>
      <c r="AY295" s="19" t="s">
        <v>138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9" t="s">
        <v>80</v>
      </c>
      <c r="BK295" s="232">
        <f>ROUND(I295*H295,2)</f>
        <v>0</v>
      </c>
      <c r="BL295" s="19" t="s">
        <v>145</v>
      </c>
      <c r="BM295" s="231" t="s">
        <v>1134</v>
      </c>
    </row>
    <row r="296" s="2" customFormat="1">
      <c r="A296" s="40"/>
      <c r="B296" s="41"/>
      <c r="C296" s="42"/>
      <c r="D296" s="233" t="s">
        <v>147</v>
      </c>
      <c r="E296" s="42"/>
      <c r="F296" s="234" t="s">
        <v>1133</v>
      </c>
      <c r="G296" s="42"/>
      <c r="H296" s="42"/>
      <c r="I296" s="138"/>
      <c r="J296" s="42"/>
      <c r="K296" s="42"/>
      <c r="L296" s="46"/>
      <c r="M296" s="235"/>
      <c r="N296" s="236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147</v>
      </c>
      <c r="AU296" s="19" t="s">
        <v>82</v>
      </c>
    </row>
    <row r="297" s="14" customFormat="1">
      <c r="A297" s="14"/>
      <c r="B297" s="249"/>
      <c r="C297" s="250"/>
      <c r="D297" s="233" t="s">
        <v>149</v>
      </c>
      <c r="E297" s="251" t="s">
        <v>19</v>
      </c>
      <c r="F297" s="252" t="s">
        <v>1135</v>
      </c>
      <c r="G297" s="250"/>
      <c r="H297" s="251" t="s">
        <v>19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8" t="s">
        <v>149</v>
      </c>
      <c r="AU297" s="258" t="s">
        <v>82</v>
      </c>
      <c r="AV297" s="14" t="s">
        <v>80</v>
      </c>
      <c r="AW297" s="14" t="s">
        <v>33</v>
      </c>
      <c r="AX297" s="14" t="s">
        <v>72</v>
      </c>
      <c r="AY297" s="258" t="s">
        <v>138</v>
      </c>
    </row>
    <row r="298" s="13" customFormat="1">
      <c r="A298" s="13"/>
      <c r="B298" s="237"/>
      <c r="C298" s="238"/>
      <c r="D298" s="233" t="s">
        <v>149</v>
      </c>
      <c r="E298" s="239" t="s">
        <v>19</v>
      </c>
      <c r="F298" s="240" t="s">
        <v>1136</v>
      </c>
      <c r="G298" s="238"/>
      <c r="H298" s="241">
        <v>17.331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149</v>
      </c>
      <c r="AU298" s="247" t="s">
        <v>82</v>
      </c>
      <c r="AV298" s="13" t="s">
        <v>82</v>
      </c>
      <c r="AW298" s="13" t="s">
        <v>33</v>
      </c>
      <c r="AX298" s="13" t="s">
        <v>80</v>
      </c>
      <c r="AY298" s="247" t="s">
        <v>138</v>
      </c>
    </row>
    <row r="299" s="2" customFormat="1" ht="24" customHeight="1">
      <c r="A299" s="40"/>
      <c r="B299" s="41"/>
      <c r="C299" s="220" t="s">
        <v>422</v>
      </c>
      <c r="D299" s="220" t="s">
        <v>140</v>
      </c>
      <c r="E299" s="221" t="s">
        <v>1137</v>
      </c>
      <c r="F299" s="222" t="s">
        <v>1138</v>
      </c>
      <c r="G299" s="223" t="s">
        <v>143</v>
      </c>
      <c r="H299" s="224">
        <v>40.770000000000003</v>
      </c>
      <c r="I299" s="225"/>
      <c r="J299" s="226">
        <f>ROUND(I299*H299,2)</f>
        <v>0</v>
      </c>
      <c r="K299" s="222" t="s">
        <v>144</v>
      </c>
      <c r="L299" s="46"/>
      <c r="M299" s="227" t="s">
        <v>19</v>
      </c>
      <c r="N299" s="228" t="s">
        <v>43</v>
      </c>
      <c r="O299" s="86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31" t="s">
        <v>145</v>
      </c>
      <c r="AT299" s="231" t="s">
        <v>140</v>
      </c>
      <c r="AU299" s="231" t="s">
        <v>82</v>
      </c>
      <c r="AY299" s="19" t="s">
        <v>138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9" t="s">
        <v>80</v>
      </c>
      <c r="BK299" s="232">
        <f>ROUND(I299*H299,2)</f>
        <v>0</v>
      </c>
      <c r="BL299" s="19" t="s">
        <v>145</v>
      </c>
      <c r="BM299" s="231" t="s">
        <v>1139</v>
      </c>
    </row>
    <row r="300" s="2" customFormat="1">
      <c r="A300" s="40"/>
      <c r="B300" s="41"/>
      <c r="C300" s="42"/>
      <c r="D300" s="233" t="s">
        <v>147</v>
      </c>
      <c r="E300" s="42"/>
      <c r="F300" s="234" t="s">
        <v>1138</v>
      </c>
      <c r="G300" s="42"/>
      <c r="H300" s="42"/>
      <c r="I300" s="138"/>
      <c r="J300" s="42"/>
      <c r="K300" s="42"/>
      <c r="L300" s="46"/>
      <c r="M300" s="235"/>
      <c r="N300" s="23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147</v>
      </c>
      <c r="AU300" s="19" t="s">
        <v>82</v>
      </c>
    </row>
    <row r="301" s="14" customFormat="1">
      <c r="A301" s="14"/>
      <c r="B301" s="249"/>
      <c r="C301" s="250"/>
      <c r="D301" s="233" t="s">
        <v>149</v>
      </c>
      <c r="E301" s="251" t="s">
        <v>19</v>
      </c>
      <c r="F301" s="252" t="s">
        <v>1140</v>
      </c>
      <c r="G301" s="250"/>
      <c r="H301" s="251" t="s">
        <v>19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149</v>
      </c>
      <c r="AU301" s="258" t="s">
        <v>82</v>
      </c>
      <c r="AV301" s="14" t="s">
        <v>80</v>
      </c>
      <c r="AW301" s="14" t="s">
        <v>33</v>
      </c>
      <c r="AX301" s="14" t="s">
        <v>72</v>
      </c>
      <c r="AY301" s="258" t="s">
        <v>138</v>
      </c>
    </row>
    <row r="302" s="13" customFormat="1">
      <c r="A302" s="13"/>
      <c r="B302" s="237"/>
      <c r="C302" s="238"/>
      <c r="D302" s="233" t="s">
        <v>149</v>
      </c>
      <c r="E302" s="239" t="s">
        <v>19</v>
      </c>
      <c r="F302" s="240" t="s">
        <v>1141</v>
      </c>
      <c r="G302" s="238"/>
      <c r="H302" s="241">
        <v>19.109999999999999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149</v>
      </c>
      <c r="AU302" s="247" t="s">
        <v>82</v>
      </c>
      <c r="AV302" s="13" t="s">
        <v>82</v>
      </c>
      <c r="AW302" s="13" t="s">
        <v>33</v>
      </c>
      <c r="AX302" s="13" t="s">
        <v>72</v>
      </c>
      <c r="AY302" s="247" t="s">
        <v>138</v>
      </c>
    </row>
    <row r="303" s="13" customFormat="1">
      <c r="A303" s="13"/>
      <c r="B303" s="237"/>
      <c r="C303" s="238"/>
      <c r="D303" s="233" t="s">
        <v>149</v>
      </c>
      <c r="E303" s="239" t="s">
        <v>19</v>
      </c>
      <c r="F303" s="240" t="s">
        <v>1142</v>
      </c>
      <c r="G303" s="238"/>
      <c r="H303" s="241">
        <v>21.66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149</v>
      </c>
      <c r="AU303" s="247" t="s">
        <v>82</v>
      </c>
      <c r="AV303" s="13" t="s">
        <v>82</v>
      </c>
      <c r="AW303" s="13" t="s">
        <v>33</v>
      </c>
      <c r="AX303" s="13" t="s">
        <v>72</v>
      </c>
      <c r="AY303" s="247" t="s">
        <v>138</v>
      </c>
    </row>
    <row r="304" s="15" customFormat="1">
      <c r="A304" s="15"/>
      <c r="B304" s="276"/>
      <c r="C304" s="277"/>
      <c r="D304" s="233" t="s">
        <v>149</v>
      </c>
      <c r="E304" s="278" t="s">
        <v>19</v>
      </c>
      <c r="F304" s="279" t="s">
        <v>953</v>
      </c>
      <c r="G304" s="277"/>
      <c r="H304" s="280">
        <v>40.770000000000003</v>
      </c>
      <c r="I304" s="281"/>
      <c r="J304" s="277"/>
      <c r="K304" s="277"/>
      <c r="L304" s="282"/>
      <c r="M304" s="283"/>
      <c r="N304" s="284"/>
      <c r="O304" s="284"/>
      <c r="P304" s="284"/>
      <c r="Q304" s="284"/>
      <c r="R304" s="284"/>
      <c r="S304" s="284"/>
      <c r="T304" s="28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6" t="s">
        <v>149</v>
      </c>
      <c r="AU304" s="286" t="s">
        <v>82</v>
      </c>
      <c r="AV304" s="15" t="s">
        <v>145</v>
      </c>
      <c r="AW304" s="15" t="s">
        <v>33</v>
      </c>
      <c r="AX304" s="15" t="s">
        <v>80</v>
      </c>
      <c r="AY304" s="286" t="s">
        <v>138</v>
      </c>
    </row>
    <row r="305" s="2" customFormat="1" ht="24" customHeight="1">
      <c r="A305" s="40"/>
      <c r="B305" s="41"/>
      <c r="C305" s="220" t="s">
        <v>428</v>
      </c>
      <c r="D305" s="220" t="s">
        <v>140</v>
      </c>
      <c r="E305" s="221" t="s">
        <v>1143</v>
      </c>
      <c r="F305" s="222" t="s">
        <v>1144</v>
      </c>
      <c r="G305" s="223" t="s">
        <v>143</v>
      </c>
      <c r="H305" s="224">
        <v>79.367000000000004</v>
      </c>
      <c r="I305" s="225"/>
      <c r="J305" s="226">
        <f>ROUND(I305*H305,2)</f>
        <v>0</v>
      </c>
      <c r="K305" s="222" t="s">
        <v>144</v>
      </c>
      <c r="L305" s="46"/>
      <c r="M305" s="227" t="s">
        <v>19</v>
      </c>
      <c r="N305" s="228" t="s">
        <v>43</v>
      </c>
      <c r="O305" s="86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31" t="s">
        <v>145</v>
      </c>
      <c r="AT305" s="231" t="s">
        <v>140</v>
      </c>
      <c r="AU305" s="231" t="s">
        <v>82</v>
      </c>
      <c r="AY305" s="19" t="s">
        <v>138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9" t="s">
        <v>80</v>
      </c>
      <c r="BK305" s="232">
        <f>ROUND(I305*H305,2)</f>
        <v>0</v>
      </c>
      <c r="BL305" s="19" t="s">
        <v>145</v>
      </c>
      <c r="BM305" s="231" t="s">
        <v>1145</v>
      </c>
    </row>
    <row r="306" s="2" customFormat="1">
      <c r="A306" s="40"/>
      <c r="B306" s="41"/>
      <c r="C306" s="42"/>
      <c r="D306" s="233" t="s">
        <v>147</v>
      </c>
      <c r="E306" s="42"/>
      <c r="F306" s="234" t="s">
        <v>1144</v>
      </c>
      <c r="G306" s="42"/>
      <c r="H306" s="42"/>
      <c r="I306" s="138"/>
      <c r="J306" s="42"/>
      <c r="K306" s="42"/>
      <c r="L306" s="46"/>
      <c r="M306" s="235"/>
      <c r="N306" s="236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147</v>
      </c>
      <c r="AU306" s="19" t="s">
        <v>82</v>
      </c>
    </row>
    <row r="307" s="13" customFormat="1">
      <c r="A307" s="13"/>
      <c r="B307" s="237"/>
      <c r="C307" s="238"/>
      <c r="D307" s="233" t="s">
        <v>149</v>
      </c>
      <c r="E307" s="239" t="s">
        <v>19</v>
      </c>
      <c r="F307" s="240" t="s">
        <v>1146</v>
      </c>
      <c r="G307" s="238"/>
      <c r="H307" s="241">
        <v>79.367000000000004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149</v>
      </c>
      <c r="AU307" s="247" t="s">
        <v>82</v>
      </c>
      <c r="AV307" s="13" t="s">
        <v>82</v>
      </c>
      <c r="AW307" s="13" t="s">
        <v>33</v>
      </c>
      <c r="AX307" s="13" t="s">
        <v>80</v>
      </c>
      <c r="AY307" s="247" t="s">
        <v>138</v>
      </c>
    </row>
    <row r="308" s="2" customFormat="1" ht="16.5" customHeight="1">
      <c r="A308" s="40"/>
      <c r="B308" s="41"/>
      <c r="C308" s="259" t="s">
        <v>434</v>
      </c>
      <c r="D308" s="259" t="s">
        <v>268</v>
      </c>
      <c r="E308" s="260" t="s">
        <v>372</v>
      </c>
      <c r="F308" s="261" t="s">
        <v>373</v>
      </c>
      <c r="G308" s="262" t="s">
        <v>374</v>
      </c>
      <c r="H308" s="263">
        <v>3.1749999999999998</v>
      </c>
      <c r="I308" s="264"/>
      <c r="J308" s="265">
        <f>ROUND(I308*H308,2)</f>
        <v>0</v>
      </c>
      <c r="K308" s="261" t="s">
        <v>144</v>
      </c>
      <c r="L308" s="266"/>
      <c r="M308" s="267" t="s">
        <v>19</v>
      </c>
      <c r="N308" s="268" t="s">
        <v>43</v>
      </c>
      <c r="O308" s="86"/>
      <c r="P308" s="229">
        <f>O308*H308</f>
        <v>0</v>
      </c>
      <c r="Q308" s="229">
        <v>0.001</v>
      </c>
      <c r="R308" s="229">
        <f>Q308*H308</f>
        <v>0.0031749999999999999</v>
      </c>
      <c r="S308" s="229">
        <v>0</v>
      </c>
      <c r="T308" s="23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31" t="s">
        <v>188</v>
      </c>
      <c r="AT308" s="231" t="s">
        <v>268</v>
      </c>
      <c r="AU308" s="231" t="s">
        <v>82</v>
      </c>
      <c r="AY308" s="19" t="s">
        <v>138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9" t="s">
        <v>80</v>
      </c>
      <c r="BK308" s="232">
        <f>ROUND(I308*H308,2)</f>
        <v>0</v>
      </c>
      <c r="BL308" s="19" t="s">
        <v>145</v>
      </c>
      <c r="BM308" s="231" t="s">
        <v>1147</v>
      </c>
    </row>
    <row r="309" s="2" customFormat="1">
      <c r="A309" s="40"/>
      <c r="B309" s="41"/>
      <c r="C309" s="42"/>
      <c r="D309" s="233" t="s">
        <v>147</v>
      </c>
      <c r="E309" s="42"/>
      <c r="F309" s="234" t="s">
        <v>373</v>
      </c>
      <c r="G309" s="42"/>
      <c r="H309" s="42"/>
      <c r="I309" s="138"/>
      <c r="J309" s="42"/>
      <c r="K309" s="42"/>
      <c r="L309" s="46"/>
      <c r="M309" s="235"/>
      <c r="N309" s="23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147</v>
      </c>
      <c r="AU309" s="19" t="s">
        <v>82</v>
      </c>
    </row>
    <row r="310" s="14" customFormat="1">
      <c r="A310" s="14"/>
      <c r="B310" s="249"/>
      <c r="C310" s="250"/>
      <c r="D310" s="233" t="s">
        <v>149</v>
      </c>
      <c r="E310" s="251" t="s">
        <v>19</v>
      </c>
      <c r="F310" s="252" t="s">
        <v>1148</v>
      </c>
      <c r="G310" s="250"/>
      <c r="H310" s="251" t="s">
        <v>19</v>
      </c>
      <c r="I310" s="253"/>
      <c r="J310" s="250"/>
      <c r="K310" s="250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149</v>
      </c>
      <c r="AU310" s="258" t="s">
        <v>82</v>
      </c>
      <c r="AV310" s="14" t="s">
        <v>80</v>
      </c>
      <c r="AW310" s="14" t="s">
        <v>33</v>
      </c>
      <c r="AX310" s="14" t="s">
        <v>72</v>
      </c>
      <c r="AY310" s="258" t="s">
        <v>138</v>
      </c>
    </row>
    <row r="311" s="13" customFormat="1">
      <c r="A311" s="13"/>
      <c r="B311" s="237"/>
      <c r="C311" s="238"/>
      <c r="D311" s="233" t="s">
        <v>149</v>
      </c>
      <c r="E311" s="239" t="s">
        <v>19</v>
      </c>
      <c r="F311" s="240" t="s">
        <v>1149</v>
      </c>
      <c r="G311" s="238"/>
      <c r="H311" s="241">
        <v>3.1749999999999998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149</v>
      </c>
      <c r="AU311" s="247" t="s">
        <v>82</v>
      </c>
      <c r="AV311" s="13" t="s">
        <v>82</v>
      </c>
      <c r="AW311" s="13" t="s">
        <v>33</v>
      </c>
      <c r="AX311" s="13" t="s">
        <v>80</v>
      </c>
      <c r="AY311" s="247" t="s">
        <v>138</v>
      </c>
    </row>
    <row r="312" s="2" customFormat="1" ht="16.5" customHeight="1">
      <c r="A312" s="40"/>
      <c r="B312" s="41"/>
      <c r="C312" s="220" t="s">
        <v>440</v>
      </c>
      <c r="D312" s="220" t="s">
        <v>140</v>
      </c>
      <c r="E312" s="221" t="s">
        <v>1150</v>
      </c>
      <c r="F312" s="222" t="s">
        <v>1151</v>
      </c>
      <c r="G312" s="223" t="s">
        <v>143</v>
      </c>
      <c r="H312" s="224">
        <v>38.597000000000001</v>
      </c>
      <c r="I312" s="225"/>
      <c r="J312" s="226">
        <f>ROUND(I312*H312,2)</f>
        <v>0</v>
      </c>
      <c r="K312" s="222" t="s">
        <v>144</v>
      </c>
      <c r="L312" s="46"/>
      <c r="M312" s="227" t="s">
        <v>19</v>
      </c>
      <c r="N312" s="228" t="s">
        <v>43</v>
      </c>
      <c r="O312" s="86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31" t="s">
        <v>145</v>
      </c>
      <c r="AT312" s="231" t="s">
        <v>140</v>
      </c>
      <c r="AU312" s="231" t="s">
        <v>82</v>
      </c>
      <c r="AY312" s="19" t="s">
        <v>138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9" t="s">
        <v>80</v>
      </c>
      <c r="BK312" s="232">
        <f>ROUND(I312*H312,2)</f>
        <v>0</v>
      </c>
      <c r="BL312" s="19" t="s">
        <v>145</v>
      </c>
      <c r="BM312" s="231" t="s">
        <v>1152</v>
      </c>
    </row>
    <row r="313" s="2" customFormat="1">
      <c r="A313" s="40"/>
      <c r="B313" s="41"/>
      <c r="C313" s="42"/>
      <c r="D313" s="233" t="s">
        <v>147</v>
      </c>
      <c r="E313" s="42"/>
      <c r="F313" s="234" t="s">
        <v>1151</v>
      </c>
      <c r="G313" s="42"/>
      <c r="H313" s="42"/>
      <c r="I313" s="138"/>
      <c r="J313" s="42"/>
      <c r="K313" s="42"/>
      <c r="L313" s="46"/>
      <c r="M313" s="235"/>
      <c r="N313" s="236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147</v>
      </c>
      <c r="AU313" s="19" t="s">
        <v>82</v>
      </c>
    </row>
    <row r="314" s="13" customFormat="1">
      <c r="A314" s="13"/>
      <c r="B314" s="237"/>
      <c r="C314" s="238"/>
      <c r="D314" s="233" t="s">
        <v>149</v>
      </c>
      <c r="E314" s="239" t="s">
        <v>19</v>
      </c>
      <c r="F314" s="240" t="s">
        <v>1153</v>
      </c>
      <c r="G314" s="238"/>
      <c r="H314" s="241">
        <v>38.597000000000001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149</v>
      </c>
      <c r="AU314" s="247" t="s">
        <v>82</v>
      </c>
      <c r="AV314" s="13" t="s">
        <v>82</v>
      </c>
      <c r="AW314" s="13" t="s">
        <v>33</v>
      </c>
      <c r="AX314" s="13" t="s">
        <v>80</v>
      </c>
      <c r="AY314" s="247" t="s">
        <v>138</v>
      </c>
    </row>
    <row r="315" s="2" customFormat="1" ht="24" customHeight="1">
      <c r="A315" s="40"/>
      <c r="B315" s="41"/>
      <c r="C315" s="220" t="s">
        <v>446</v>
      </c>
      <c r="D315" s="220" t="s">
        <v>140</v>
      </c>
      <c r="E315" s="221" t="s">
        <v>1154</v>
      </c>
      <c r="F315" s="222" t="s">
        <v>1155</v>
      </c>
      <c r="G315" s="223" t="s">
        <v>143</v>
      </c>
      <c r="H315" s="224">
        <v>38.597000000000001</v>
      </c>
      <c r="I315" s="225"/>
      <c r="J315" s="226">
        <f>ROUND(I315*H315,2)</f>
        <v>0</v>
      </c>
      <c r="K315" s="222" t="s">
        <v>144</v>
      </c>
      <c r="L315" s="46"/>
      <c r="M315" s="227" t="s">
        <v>19</v>
      </c>
      <c r="N315" s="228" t="s">
        <v>43</v>
      </c>
      <c r="O315" s="8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1" t="s">
        <v>145</v>
      </c>
      <c r="AT315" s="231" t="s">
        <v>140</v>
      </c>
      <c r="AU315" s="231" t="s">
        <v>82</v>
      </c>
      <c r="AY315" s="19" t="s">
        <v>138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9" t="s">
        <v>80</v>
      </c>
      <c r="BK315" s="232">
        <f>ROUND(I315*H315,2)</f>
        <v>0</v>
      </c>
      <c r="BL315" s="19" t="s">
        <v>145</v>
      </c>
      <c r="BM315" s="231" t="s">
        <v>1156</v>
      </c>
    </row>
    <row r="316" s="2" customFormat="1">
      <c r="A316" s="40"/>
      <c r="B316" s="41"/>
      <c r="C316" s="42"/>
      <c r="D316" s="233" t="s">
        <v>147</v>
      </c>
      <c r="E316" s="42"/>
      <c r="F316" s="234" t="s">
        <v>1155</v>
      </c>
      <c r="G316" s="42"/>
      <c r="H316" s="42"/>
      <c r="I316" s="138"/>
      <c r="J316" s="42"/>
      <c r="K316" s="42"/>
      <c r="L316" s="46"/>
      <c r="M316" s="235"/>
      <c r="N316" s="23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147</v>
      </c>
      <c r="AU316" s="19" t="s">
        <v>82</v>
      </c>
    </row>
    <row r="317" s="14" customFormat="1">
      <c r="A317" s="14"/>
      <c r="B317" s="249"/>
      <c r="C317" s="250"/>
      <c r="D317" s="233" t="s">
        <v>149</v>
      </c>
      <c r="E317" s="251" t="s">
        <v>19</v>
      </c>
      <c r="F317" s="252" t="s">
        <v>1157</v>
      </c>
      <c r="G317" s="250"/>
      <c r="H317" s="251" t="s">
        <v>19</v>
      </c>
      <c r="I317" s="253"/>
      <c r="J317" s="250"/>
      <c r="K317" s="250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149</v>
      </c>
      <c r="AU317" s="258" t="s">
        <v>82</v>
      </c>
      <c r="AV317" s="14" t="s">
        <v>80</v>
      </c>
      <c r="AW317" s="14" t="s">
        <v>33</v>
      </c>
      <c r="AX317" s="14" t="s">
        <v>72</v>
      </c>
      <c r="AY317" s="258" t="s">
        <v>138</v>
      </c>
    </row>
    <row r="318" s="13" customFormat="1">
      <c r="A318" s="13"/>
      <c r="B318" s="237"/>
      <c r="C318" s="238"/>
      <c r="D318" s="233" t="s">
        <v>149</v>
      </c>
      <c r="E318" s="239" t="s">
        <v>19</v>
      </c>
      <c r="F318" s="240" t="s">
        <v>1158</v>
      </c>
      <c r="G318" s="238"/>
      <c r="H318" s="241">
        <v>18.277999999999999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149</v>
      </c>
      <c r="AU318" s="247" t="s">
        <v>82</v>
      </c>
      <c r="AV318" s="13" t="s">
        <v>82</v>
      </c>
      <c r="AW318" s="13" t="s">
        <v>33</v>
      </c>
      <c r="AX318" s="13" t="s">
        <v>72</v>
      </c>
      <c r="AY318" s="247" t="s">
        <v>138</v>
      </c>
    </row>
    <row r="319" s="13" customFormat="1">
      <c r="A319" s="13"/>
      <c r="B319" s="237"/>
      <c r="C319" s="238"/>
      <c r="D319" s="233" t="s">
        <v>149</v>
      </c>
      <c r="E319" s="239" t="s">
        <v>19</v>
      </c>
      <c r="F319" s="240" t="s">
        <v>1159</v>
      </c>
      <c r="G319" s="238"/>
      <c r="H319" s="241">
        <v>20.318999999999999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149</v>
      </c>
      <c r="AU319" s="247" t="s">
        <v>82</v>
      </c>
      <c r="AV319" s="13" t="s">
        <v>82</v>
      </c>
      <c r="AW319" s="13" t="s">
        <v>33</v>
      </c>
      <c r="AX319" s="13" t="s">
        <v>72</v>
      </c>
      <c r="AY319" s="247" t="s">
        <v>138</v>
      </c>
    </row>
    <row r="320" s="15" customFormat="1">
      <c r="A320" s="15"/>
      <c r="B320" s="276"/>
      <c r="C320" s="277"/>
      <c r="D320" s="233" t="s">
        <v>149</v>
      </c>
      <c r="E320" s="278" t="s">
        <v>19</v>
      </c>
      <c r="F320" s="279" t="s">
        <v>953</v>
      </c>
      <c r="G320" s="277"/>
      <c r="H320" s="280">
        <v>38.597000000000001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6" t="s">
        <v>149</v>
      </c>
      <c r="AU320" s="286" t="s">
        <v>82</v>
      </c>
      <c r="AV320" s="15" t="s">
        <v>145</v>
      </c>
      <c r="AW320" s="15" t="s">
        <v>33</v>
      </c>
      <c r="AX320" s="15" t="s">
        <v>80</v>
      </c>
      <c r="AY320" s="286" t="s">
        <v>138</v>
      </c>
    </row>
    <row r="321" s="2" customFormat="1" ht="16.5" customHeight="1">
      <c r="A321" s="40"/>
      <c r="B321" s="41"/>
      <c r="C321" s="259" t="s">
        <v>453</v>
      </c>
      <c r="D321" s="259" t="s">
        <v>268</v>
      </c>
      <c r="E321" s="260" t="s">
        <v>1160</v>
      </c>
      <c r="F321" s="261" t="s">
        <v>1161</v>
      </c>
      <c r="G321" s="262" t="s">
        <v>305</v>
      </c>
      <c r="H321" s="263">
        <v>21.428999999999998</v>
      </c>
      <c r="I321" s="264"/>
      <c r="J321" s="265">
        <f>ROUND(I321*H321,2)</f>
        <v>0</v>
      </c>
      <c r="K321" s="261" t="s">
        <v>144</v>
      </c>
      <c r="L321" s="266"/>
      <c r="M321" s="267" t="s">
        <v>19</v>
      </c>
      <c r="N321" s="268" t="s">
        <v>43</v>
      </c>
      <c r="O321" s="86"/>
      <c r="P321" s="229">
        <f>O321*H321</f>
        <v>0</v>
      </c>
      <c r="Q321" s="229">
        <v>1</v>
      </c>
      <c r="R321" s="229">
        <f>Q321*H321</f>
        <v>21.428999999999998</v>
      </c>
      <c r="S321" s="229">
        <v>0</v>
      </c>
      <c r="T321" s="23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31" t="s">
        <v>188</v>
      </c>
      <c r="AT321" s="231" t="s">
        <v>268</v>
      </c>
      <c r="AU321" s="231" t="s">
        <v>82</v>
      </c>
      <c r="AY321" s="19" t="s">
        <v>138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9" t="s">
        <v>80</v>
      </c>
      <c r="BK321" s="232">
        <f>ROUND(I321*H321,2)</f>
        <v>0</v>
      </c>
      <c r="BL321" s="19" t="s">
        <v>145</v>
      </c>
      <c r="BM321" s="231" t="s">
        <v>1162</v>
      </c>
    </row>
    <row r="322" s="2" customFormat="1">
      <c r="A322" s="40"/>
      <c r="B322" s="41"/>
      <c r="C322" s="42"/>
      <c r="D322" s="233" t="s">
        <v>147</v>
      </c>
      <c r="E322" s="42"/>
      <c r="F322" s="234" t="s">
        <v>1161</v>
      </c>
      <c r="G322" s="42"/>
      <c r="H322" s="42"/>
      <c r="I322" s="138"/>
      <c r="J322" s="42"/>
      <c r="K322" s="42"/>
      <c r="L322" s="46"/>
      <c r="M322" s="235"/>
      <c r="N322" s="236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147</v>
      </c>
      <c r="AU322" s="19" t="s">
        <v>82</v>
      </c>
    </row>
    <row r="323" s="14" customFormat="1">
      <c r="A323" s="14"/>
      <c r="B323" s="249"/>
      <c r="C323" s="250"/>
      <c r="D323" s="233" t="s">
        <v>149</v>
      </c>
      <c r="E323" s="251" t="s">
        <v>19</v>
      </c>
      <c r="F323" s="252" t="s">
        <v>1163</v>
      </c>
      <c r="G323" s="250"/>
      <c r="H323" s="251" t="s">
        <v>19</v>
      </c>
      <c r="I323" s="253"/>
      <c r="J323" s="250"/>
      <c r="K323" s="250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149</v>
      </c>
      <c r="AU323" s="258" t="s">
        <v>82</v>
      </c>
      <c r="AV323" s="14" t="s">
        <v>80</v>
      </c>
      <c r="AW323" s="14" t="s">
        <v>33</v>
      </c>
      <c r="AX323" s="14" t="s">
        <v>72</v>
      </c>
      <c r="AY323" s="258" t="s">
        <v>138</v>
      </c>
    </row>
    <row r="324" s="13" customFormat="1">
      <c r="A324" s="13"/>
      <c r="B324" s="237"/>
      <c r="C324" s="238"/>
      <c r="D324" s="233" t="s">
        <v>149</v>
      </c>
      <c r="E324" s="239" t="s">
        <v>19</v>
      </c>
      <c r="F324" s="240" t="s">
        <v>1164</v>
      </c>
      <c r="G324" s="238"/>
      <c r="H324" s="241">
        <v>21.428999999999998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149</v>
      </c>
      <c r="AU324" s="247" t="s">
        <v>82</v>
      </c>
      <c r="AV324" s="13" t="s">
        <v>82</v>
      </c>
      <c r="AW324" s="13" t="s">
        <v>33</v>
      </c>
      <c r="AX324" s="13" t="s">
        <v>80</v>
      </c>
      <c r="AY324" s="247" t="s">
        <v>138</v>
      </c>
    </row>
    <row r="325" s="2" customFormat="1" ht="24" customHeight="1">
      <c r="A325" s="40"/>
      <c r="B325" s="41"/>
      <c r="C325" s="220" t="s">
        <v>459</v>
      </c>
      <c r="D325" s="220" t="s">
        <v>140</v>
      </c>
      <c r="E325" s="221" t="s">
        <v>1165</v>
      </c>
      <c r="F325" s="222" t="s">
        <v>1166</v>
      </c>
      <c r="G325" s="223" t="s">
        <v>143</v>
      </c>
      <c r="H325" s="224">
        <v>79.367000000000004</v>
      </c>
      <c r="I325" s="225"/>
      <c r="J325" s="226">
        <f>ROUND(I325*H325,2)</f>
        <v>0</v>
      </c>
      <c r="K325" s="222" t="s">
        <v>144</v>
      </c>
      <c r="L325" s="46"/>
      <c r="M325" s="227" t="s">
        <v>19</v>
      </c>
      <c r="N325" s="228" t="s">
        <v>43</v>
      </c>
      <c r="O325" s="86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31" t="s">
        <v>145</v>
      </c>
      <c r="AT325" s="231" t="s">
        <v>140</v>
      </c>
      <c r="AU325" s="231" t="s">
        <v>82</v>
      </c>
      <c r="AY325" s="19" t="s">
        <v>138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9" t="s">
        <v>80</v>
      </c>
      <c r="BK325" s="232">
        <f>ROUND(I325*H325,2)</f>
        <v>0</v>
      </c>
      <c r="BL325" s="19" t="s">
        <v>145</v>
      </c>
      <c r="BM325" s="231" t="s">
        <v>1167</v>
      </c>
    </row>
    <row r="326" s="2" customFormat="1">
      <c r="A326" s="40"/>
      <c r="B326" s="41"/>
      <c r="C326" s="42"/>
      <c r="D326" s="233" t="s">
        <v>147</v>
      </c>
      <c r="E326" s="42"/>
      <c r="F326" s="234" t="s">
        <v>1166</v>
      </c>
      <c r="G326" s="42"/>
      <c r="H326" s="42"/>
      <c r="I326" s="138"/>
      <c r="J326" s="42"/>
      <c r="K326" s="42"/>
      <c r="L326" s="46"/>
      <c r="M326" s="235"/>
      <c r="N326" s="236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147</v>
      </c>
      <c r="AU326" s="19" t="s">
        <v>82</v>
      </c>
    </row>
    <row r="327" s="13" customFormat="1">
      <c r="A327" s="13"/>
      <c r="B327" s="237"/>
      <c r="C327" s="238"/>
      <c r="D327" s="233" t="s">
        <v>149</v>
      </c>
      <c r="E327" s="239" t="s">
        <v>19</v>
      </c>
      <c r="F327" s="240" t="s">
        <v>1146</v>
      </c>
      <c r="G327" s="238"/>
      <c r="H327" s="241">
        <v>79.367000000000004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149</v>
      </c>
      <c r="AU327" s="247" t="s">
        <v>82</v>
      </c>
      <c r="AV327" s="13" t="s">
        <v>82</v>
      </c>
      <c r="AW327" s="13" t="s">
        <v>33</v>
      </c>
      <c r="AX327" s="13" t="s">
        <v>80</v>
      </c>
      <c r="AY327" s="247" t="s">
        <v>138</v>
      </c>
    </row>
    <row r="328" s="2" customFormat="1" ht="16.5" customHeight="1">
      <c r="A328" s="40"/>
      <c r="B328" s="41"/>
      <c r="C328" s="220" t="s">
        <v>465</v>
      </c>
      <c r="D328" s="220" t="s">
        <v>140</v>
      </c>
      <c r="E328" s="221" t="s">
        <v>1168</v>
      </c>
      <c r="F328" s="222" t="s">
        <v>1169</v>
      </c>
      <c r="G328" s="223" t="s">
        <v>143</v>
      </c>
      <c r="H328" s="224">
        <v>79.367000000000004</v>
      </c>
      <c r="I328" s="225"/>
      <c r="J328" s="226">
        <f>ROUND(I328*H328,2)</f>
        <v>0</v>
      </c>
      <c r="K328" s="222" t="s">
        <v>144</v>
      </c>
      <c r="L328" s="46"/>
      <c r="M328" s="227" t="s">
        <v>19</v>
      </c>
      <c r="N328" s="228" t="s">
        <v>43</v>
      </c>
      <c r="O328" s="86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1" t="s">
        <v>145</v>
      </c>
      <c r="AT328" s="231" t="s">
        <v>140</v>
      </c>
      <c r="AU328" s="231" t="s">
        <v>82</v>
      </c>
      <c r="AY328" s="19" t="s">
        <v>138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9" t="s">
        <v>80</v>
      </c>
      <c r="BK328" s="232">
        <f>ROUND(I328*H328,2)</f>
        <v>0</v>
      </c>
      <c r="BL328" s="19" t="s">
        <v>145</v>
      </c>
      <c r="BM328" s="231" t="s">
        <v>1170</v>
      </c>
    </row>
    <row r="329" s="2" customFormat="1">
      <c r="A329" s="40"/>
      <c r="B329" s="41"/>
      <c r="C329" s="42"/>
      <c r="D329" s="233" t="s">
        <v>147</v>
      </c>
      <c r="E329" s="42"/>
      <c r="F329" s="234" t="s">
        <v>1169</v>
      </c>
      <c r="G329" s="42"/>
      <c r="H329" s="42"/>
      <c r="I329" s="138"/>
      <c r="J329" s="42"/>
      <c r="K329" s="42"/>
      <c r="L329" s="46"/>
      <c r="M329" s="235"/>
      <c r="N329" s="236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147</v>
      </c>
      <c r="AU329" s="19" t="s">
        <v>82</v>
      </c>
    </row>
    <row r="330" s="13" customFormat="1">
      <c r="A330" s="13"/>
      <c r="B330" s="237"/>
      <c r="C330" s="238"/>
      <c r="D330" s="233" t="s">
        <v>149</v>
      </c>
      <c r="E330" s="239" t="s">
        <v>19</v>
      </c>
      <c r="F330" s="240" t="s">
        <v>1146</v>
      </c>
      <c r="G330" s="238"/>
      <c r="H330" s="241">
        <v>79.367000000000004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149</v>
      </c>
      <c r="AU330" s="247" t="s">
        <v>82</v>
      </c>
      <c r="AV330" s="13" t="s">
        <v>82</v>
      </c>
      <c r="AW330" s="13" t="s">
        <v>33</v>
      </c>
      <c r="AX330" s="13" t="s">
        <v>80</v>
      </c>
      <c r="AY330" s="247" t="s">
        <v>138</v>
      </c>
    </row>
    <row r="331" s="2" customFormat="1" ht="16.5" customHeight="1">
      <c r="A331" s="40"/>
      <c r="B331" s="41"/>
      <c r="C331" s="220" t="s">
        <v>471</v>
      </c>
      <c r="D331" s="220" t="s">
        <v>140</v>
      </c>
      <c r="E331" s="221" t="s">
        <v>1171</v>
      </c>
      <c r="F331" s="222" t="s">
        <v>1172</v>
      </c>
      <c r="G331" s="223" t="s">
        <v>184</v>
      </c>
      <c r="H331" s="224">
        <v>3.968</v>
      </c>
      <c r="I331" s="225"/>
      <c r="J331" s="226">
        <f>ROUND(I331*H331,2)</f>
        <v>0</v>
      </c>
      <c r="K331" s="222" t="s">
        <v>144</v>
      </c>
      <c r="L331" s="46"/>
      <c r="M331" s="227" t="s">
        <v>19</v>
      </c>
      <c r="N331" s="228" t="s">
        <v>43</v>
      </c>
      <c r="O331" s="86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31" t="s">
        <v>145</v>
      </c>
      <c r="AT331" s="231" t="s">
        <v>140</v>
      </c>
      <c r="AU331" s="231" t="s">
        <v>82</v>
      </c>
      <c r="AY331" s="19" t="s">
        <v>138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9" t="s">
        <v>80</v>
      </c>
      <c r="BK331" s="232">
        <f>ROUND(I331*H331,2)</f>
        <v>0</v>
      </c>
      <c r="BL331" s="19" t="s">
        <v>145</v>
      </c>
      <c r="BM331" s="231" t="s">
        <v>1173</v>
      </c>
    </row>
    <row r="332" s="2" customFormat="1">
      <c r="A332" s="40"/>
      <c r="B332" s="41"/>
      <c r="C332" s="42"/>
      <c r="D332" s="233" t="s">
        <v>147</v>
      </c>
      <c r="E332" s="42"/>
      <c r="F332" s="234" t="s">
        <v>1172</v>
      </c>
      <c r="G332" s="42"/>
      <c r="H332" s="42"/>
      <c r="I332" s="138"/>
      <c r="J332" s="42"/>
      <c r="K332" s="42"/>
      <c r="L332" s="46"/>
      <c r="M332" s="235"/>
      <c r="N332" s="236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147</v>
      </c>
      <c r="AU332" s="19" t="s">
        <v>82</v>
      </c>
    </row>
    <row r="333" s="13" customFormat="1">
      <c r="A333" s="13"/>
      <c r="B333" s="237"/>
      <c r="C333" s="238"/>
      <c r="D333" s="233" t="s">
        <v>149</v>
      </c>
      <c r="E333" s="239" t="s">
        <v>19</v>
      </c>
      <c r="F333" s="240" t="s">
        <v>1174</v>
      </c>
      <c r="G333" s="238"/>
      <c r="H333" s="241">
        <v>3.968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149</v>
      </c>
      <c r="AU333" s="247" t="s">
        <v>82</v>
      </c>
      <c r="AV333" s="13" t="s">
        <v>82</v>
      </c>
      <c r="AW333" s="13" t="s">
        <v>33</v>
      </c>
      <c r="AX333" s="13" t="s">
        <v>80</v>
      </c>
      <c r="AY333" s="247" t="s">
        <v>138</v>
      </c>
    </row>
    <row r="334" s="2" customFormat="1" ht="16.5" customHeight="1">
      <c r="A334" s="40"/>
      <c r="B334" s="41"/>
      <c r="C334" s="220" t="s">
        <v>474</v>
      </c>
      <c r="D334" s="220" t="s">
        <v>140</v>
      </c>
      <c r="E334" s="221" t="s">
        <v>1175</v>
      </c>
      <c r="F334" s="222" t="s">
        <v>1176</v>
      </c>
      <c r="G334" s="223" t="s">
        <v>184</v>
      </c>
      <c r="H334" s="224">
        <v>3.968</v>
      </c>
      <c r="I334" s="225"/>
      <c r="J334" s="226">
        <f>ROUND(I334*H334,2)</f>
        <v>0</v>
      </c>
      <c r="K334" s="222" t="s">
        <v>144</v>
      </c>
      <c r="L334" s="46"/>
      <c r="M334" s="227" t="s">
        <v>19</v>
      </c>
      <c r="N334" s="228" t="s">
        <v>43</v>
      </c>
      <c r="O334" s="86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31" t="s">
        <v>145</v>
      </c>
      <c r="AT334" s="231" t="s">
        <v>140</v>
      </c>
      <c r="AU334" s="231" t="s">
        <v>82</v>
      </c>
      <c r="AY334" s="19" t="s">
        <v>138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9" t="s">
        <v>80</v>
      </c>
      <c r="BK334" s="232">
        <f>ROUND(I334*H334,2)</f>
        <v>0</v>
      </c>
      <c r="BL334" s="19" t="s">
        <v>145</v>
      </c>
      <c r="BM334" s="231" t="s">
        <v>1177</v>
      </c>
    </row>
    <row r="335" s="2" customFormat="1">
      <c r="A335" s="40"/>
      <c r="B335" s="41"/>
      <c r="C335" s="42"/>
      <c r="D335" s="233" t="s">
        <v>147</v>
      </c>
      <c r="E335" s="42"/>
      <c r="F335" s="234" t="s">
        <v>1176</v>
      </c>
      <c r="G335" s="42"/>
      <c r="H335" s="42"/>
      <c r="I335" s="138"/>
      <c r="J335" s="42"/>
      <c r="K335" s="42"/>
      <c r="L335" s="46"/>
      <c r="M335" s="235"/>
      <c r="N335" s="236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147</v>
      </c>
      <c r="AU335" s="19" t="s">
        <v>82</v>
      </c>
    </row>
    <row r="336" s="12" customFormat="1" ht="22.8" customHeight="1">
      <c r="A336" s="12"/>
      <c r="B336" s="204"/>
      <c r="C336" s="205"/>
      <c r="D336" s="206" t="s">
        <v>71</v>
      </c>
      <c r="E336" s="218" t="s">
        <v>82</v>
      </c>
      <c r="F336" s="218" t="s">
        <v>377</v>
      </c>
      <c r="G336" s="205"/>
      <c r="H336" s="205"/>
      <c r="I336" s="208"/>
      <c r="J336" s="219">
        <f>BK336</f>
        <v>0</v>
      </c>
      <c r="K336" s="205"/>
      <c r="L336" s="210"/>
      <c r="M336" s="211"/>
      <c r="N336" s="212"/>
      <c r="O336" s="212"/>
      <c r="P336" s="213">
        <f>SUM(P337:P378)</f>
        <v>0</v>
      </c>
      <c r="Q336" s="212"/>
      <c r="R336" s="213">
        <f>SUM(R337:R378)</f>
        <v>92.53918259999999</v>
      </c>
      <c r="S336" s="212"/>
      <c r="T336" s="214">
        <f>SUM(T337:T378)</f>
        <v>11.893000000000001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5" t="s">
        <v>80</v>
      </c>
      <c r="AT336" s="216" t="s">
        <v>71</v>
      </c>
      <c r="AU336" s="216" t="s">
        <v>80</v>
      </c>
      <c r="AY336" s="215" t="s">
        <v>138</v>
      </c>
      <c r="BK336" s="217">
        <f>SUM(BK337:BK378)</f>
        <v>0</v>
      </c>
    </row>
    <row r="337" s="2" customFormat="1" ht="24" customHeight="1">
      <c r="A337" s="40"/>
      <c r="B337" s="41"/>
      <c r="C337" s="220" t="s">
        <v>480</v>
      </c>
      <c r="D337" s="220" t="s">
        <v>140</v>
      </c>
      <c r="E337" s="221" t="s">
        <v>1178</v>
      </c>
      <c r="F337" s="222" t="s">
        <v>1179</v>
      </c>
      <c r="G337" s="223" t="s">
        <v>496</v>
      </c>
      <c r="H337" s="224">
        <v>16</v>
      </c>
      <c r="I337" s="225"/>
      <c r="J337" s="226">
        <f>ROUND(I337*H337,2)</f>
        <v>0</v>
      </c>
      <c r="K337" s="222" t="s">
        <v>144</v>
      </c>
      <c r="L337" s="46"/>
      <c r="M337" s="227" t="s">
        <v>19</v>
      </c>
      <c r="N337" s="228" t="s">
        <v>43</v>
      </c>
      <c r="O337" s="86"/>
      <c r="P337" s="229">
        <f>O337*H337</f>
        <v>0</v>
      </c>
      <c r="Q337" s="229">
        <v>0.00114</v>
      </c>
      <c r="R337" s="229">
        <f>Q337*H337</f>
        <v>0.018239999999999999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145</v>
      </c>
      <c r="AT337" s="231" t="s">
        <v>140</v>
      </c>
      <c r="AU337" s="231" t="s">
        <v>82</v>
      </c>
      <c r="AY337" s="19" t="s">
        <v>138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80</v>
      </c>
      <c r="BK337" s="232">
        <f>ROUND(I337*H337,2)</f>
        <v>0</v>
      </c>
      <c r="BL337" s="19" t="s">
        <v>145</v>
      </c>
      <c r="BM337" s="231" t="s">
        <v>1180</v>
      </c>
    </row>
    <row r="338" s="2" customFormat="1">
      <c r="A338" s="40"/>
      <c r="B338" s="41"/>
      <c r="C338" s="42"/>
      <c r="D338" s="233" t="s">
        <v>147</v>
      </c>
      <c r="E338" s="42"/>
      <c r="F338" s="234" t="s">
        <v>1179</v>
      </c>
      <c r="G338" s="42"/>
      <c r="H338" s="42"/>
      <c r="I338" s="138"/>
      <c r="J338" s="42"/>
      <c r="K338" s="42"/>
      <c r="L338" s="46"/>
      <c r="M338" s="235"/>
      <c r="N338" s="23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147</v>
      </c>
      <c r="AU338" s="19" t="s">
        <v>82</v>
      </c>
    </row>
    <row r="339" s="14" customFormat="1">
      <c r="A339" s="14"/>
      <c r="B339" s="249"/>
      <c r="C339" s="250"/>
      <c r="D339" s="233" t="s">
        <v>149</v>
      </c>
      <c r="E339" s="251" t="s">
        <v>19</v>
      </c>
      <c r="F339" s="252" t="s">
        <v>1181</v>
      </c>
      <c r="G339" s="250"/>
      <c r="H339" s="251" t="s">
        <v>19</v>
      </c>
      <c r="I339" s="253"/>
      <c r="J339" s="250"/>
      <c r="K339" s="250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149</v>
      </c>
      <c r="AU339" s="258" t="s">
        <v>82</v>
      </c>
      <c r="AV339" s="14" t="s">
        <v>80</v>
      </c>
      <c r="AW339" s="14" t="s">
        <v>33</v>
      </c>
      <c r="AX339" s="14" t="s">
        <v>72</v>
      </c>
      <c r="AY339" s="258" t="s">
        <v>138</v>
      </c>
    </row>
    <row r="340" s="13" customFormat="1">
      <c r="A340" s="13"/>
      <c r="B340" s="237"/>
      <c r="C340" s="238"/>
      <c r="D340" s="233" t="s">
        <v>149</v>
      </c>
      <c r="E340" s="239" t="s">
        <v>19</v>
      </c>
      <c r="F340" s="240" t="s">
        <v>1182</v>
      </c>
      <c r="G340" s="238"/>
      <c r="H340" s="241">
        <v>16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149</v>
      </c>
      <c r="AU340" s="247" t="s">
        <v>82</v>
      </c>
      <c r="AV340" s="13" t="s">
        <v>82</v>
      </c>
      <c r="AW340" s="13" t="s">
        <v>33</v>
      </c>
      <c r="AX340" s="13" t="s">
        <v>80</v>
      </c>
      <c r="AY340" s="247" t="s">
        <v>138</v>
      </c>
    </row>
    <row r="341" s="2" customFormat="1" ht="24" customHeight="1">
      <c r="A341" s="40"/>
      <c r="B341" s="41"/>
      <c r="C341" s="220" t="s">
        <v>485</v>
      </c>
      <c r="D341" s="220" t="s">
        <v>140</v>
      </c>
      <c r="E341" s="221" t="s">
        <v>1183</v>
      </c>
      <c r="F341" s="222" t="s">
        <v>1184</v>
      </c>
      <c r="G341" s="223" t="s">
        <v>496</v>
      </c>
      <c r="H341" s="224">
        <v>50.399999999999999</v>
      </c>
      <c r="I341" s="225"/>
      <c r="J341" s="226">
        <f>ROUND(I341*H341,2)</f>
        <v>0</v>
      </c>
      <c r="K341" s="222" t="s">
        <v>144</v>
      </c>
      <c r="L341" s="46"/>
      <c r="M341" s="227" t="s">
        <v>19</v>
      </c>
      <c r="N341" s="228" t="s">
        <v>43</v>
      </c>
      <c r="O341" s="86"/>
      <c r="P341" s="229">
        <f>O341*H341</f>
        <v>0</v>
      </c>
      <c r="Q341" s="229">
        <v>0.00013999999999999999</v>
      </c>
      <c r="R341" s="229">
        <f>Q341*H341</f>
        <v>0.0070559999999999989</v>
      </c>
      <c r="S341" s="229">
        <v>0</v>
      </c>
      <c r="T341" s="230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1" t="s">
        <v>145</v>
      </c>
      <c r="AT341" s="231" t="s">
        <v>140</v>
      </c>
      <c r="AU341" s="231" t="s">
        <v>82</v>
      </c>
      <c r="AY341" s="19" t="s">
        <v>138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9" t="s">
        <v>80</v>
      </c>
      <c r="BK341" s="232">
        <f>ROUND(I341*H341,2)</f>
        <v>0</v>
      </c>
      <c r="BL341" s="19" t="s">
        <v>145</v>
      </c>
      <c r="BM341" s="231" t="s">
        <v>1185</v>
      </c>
    </row>
    <row r="342" s="2" customFormat="1">
      <c r="A342" s="40"/>
      <c r="B342" s="41"/>
      <c r="C342" s="42"/>
      <c r="D342" s="233" t="s">
        <v>147</v>
      </c>
      <c r="E342" s="42"/>
      <c r="F342" s="234" t="s">
        <v>1184</v>
      </c>
      <c r="G342" s="42"/>
      <c r="H342" s="42"/>
      <c r="I342" s="138"/>
      <c r="J342" s="42"/>
      <c r="K342" s="42"/>
      <c r="L342" s="46"/>
      <c r="M342" s="235"/>
      <c r="N342" s="236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147</v>
      </c>
      <c r="AU342" s="19" t="s">
        <v>82</v>
      </c>
    </row>
    <row r="343" s="13" customFormat="1">
      <c r="A343" s="13"/>
      <c r="B343" s="237"/>
      <c r="C343" s="238"/>
      <c r="D343" s="233" t="s">
        <v>149</v>
      </c>
      <c r="E343" s="239" t="s">
        <v>19</v>
      </c>
      <c r="F343" s="240" t="s">
        <v>1186</v>
      </c>
      <c r="G343" s="238"/>
      <c r="H343" s="241">
        <v>50.399999999999999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149</v>
      </c>
      <c r="AU343" s="247" t="s">
        <v>82</v>
      </c>
      <c r="AV343" s="13" t="s">
        <v>82</v>
      </c>
      <c r="AW343" s="13" t="s">
        <v>33</v>
      </c>
      <c r="AX343" s="13" t="s">
        <v>80</v>
      </c>
      <c r="AY343" s="247" t="s">
        <v>138</v>
      </c>
    </row>
    <row r="344" s="2" customFormat="1" ht="24" customHeight="1">
      <c r="A344" s="40"/>
      <c r="B344" s="41"/>
      <c r="C344" s="220" t="s">
        <v>493</v>
      </c>
      <c r="D344" s="220" t="s">
        <v>140</v>
      </c>
      <c r="E344" s="221" t="s">
        <v>1187</v>
      </c>
      <c r="F344" s="222" t="s">
        <v>1188</v>
      </c>
      <c r="G344" s="223" t="s">
        <v>496</v>
      </c>
      <c r="H344" s="224">
        <v>14</v>
      </c>
      <c r="I344" s="225"/>
      <c r="J344" s="226">
        <f>ROUND(I344*H344,2)</f>
        <v>0</v>
      </c>
      <c r="K344" s="222" t="s">
        <v>144</v>
      </c>
      <c r="L344" s="46"/>
      <c r="M344" s="227" t="s">
        <v>19</v>
      </c>
      <c r="N344" s="228" t="s">
        <v>43</v>
      </c>
      <c r="O344" s="86"/>
      <c r="P344" s="229">
        <f>O344*H344</f>
        <v>0</v>
      </c>
      <c r="Q344" s="229">
        <v>0.00013999999999999999</v>
      </c>
      <c r="R344" s="229">
        <f>Q344*H344</f>
        <v>0.0019599999999999999</v>
      </c>
      <c r="S344" s="229">
        <v>0</v>
      </c>
      <c r="T344" s="23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31" t="s">
        <v>145</v>
      </c>
      <c r="AT344" s="231" t="s">
        <v>140</v>
      </c>
      <c r="AU344" s="231" t="s">
        <v>82</v>
      </c>
      <c r="AY344" s="19" t="s">
        <v>138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9" t="s">
        <v>80</v>
      </c>
      <c r="BK344" s="232">
        <f>ROUND(I344*H344,2)</f>
        <v>0</v>
      </c>
      <c r="BL344" s="19" t="s">
        <v>145</v>
      </c>
      <c r="BM344" s="231" t="s">
        <v>1189</v>
      </c>
    </row>
    <row r="345" s="2" customFormat="1">
      <c r="A345" s="40"/>
      <c r="B345" s="41"/>
      <c r="C345" s="42"/>
      <c r="D345" s="233" t="s">
        <v>147</v>
      </c>
      <c r="E345" s="42"/>
      <c r="F345" s="234" t="s">
        <v>1188</v>
      </c>
      <c r="G345" s="42"/>
      <c r="H345" s="42"/>
      <c r="I345" s="138"/>
      <c r="J345" s="42"/>
      <c r="K345" s="42"/>
      <c r="L345" s="46"/>
      <c r="M345" s="235"/>
      <c r="N345" s="236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147</v>
      </c>
      <c r="AU345" s="19" t="s">
        <v>82</v>
      </c>
    </row>
    <row r="346" s="13" customFormat="1">
      <c r="A346" s="13"/>
      <c r="B346" s="237"/>
      <c r="C346" s="238"/>
      <c r="D346" s="233" t="s">
        <v>149</v>
      </c>
      <c r="E346" s="239" t="s">
        <v>19</v>
      </c>
      <c r="F346" s="240" t="s">
        <v>1190</v>
      </c>
      <c r="G346" s="238"/>
      <c r="H346" s="241">
        <v>14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149</v>
      </c>
      <c r="AU346" s="247" t="s">
        <v>82</v>
      </c>
      <c r="AV346" s="13" t="s">
        <v>82</v>
      </c>
      <c r="AW346" s="13" t="s">
        <v>33</v>
      </c>
      <c r="AX346" s="13" t="s">
        <v>80</v>
      </c>
      <c r="AY346" s="247" t="s">
        <v>138</v>
      </c>
    </row>
    <row r="347" s="2" customFormat="1" ht="24" customHeight="1">
      <c r="A347" s="40"/>
      <c r="B347" s="41"/>
      <c r="C347" s="220" t="s">
        <v>499</v>
      </c>
      <c r="D347" s="220" t="s">
        <v>140</v>
      </c>
      <c r="E347" s="221" t="s">
        <v>1191</v>
      </c>
      <c r="F347" s="222" t="s">
        <v>1192</v>
      </c>
      <c r="G347" s="223" t="s">
        <v>496</v>
      </c>
      <c r="H347" s="224">
        <v>15.4</v>
      </c>
      <c r="I347" s="225"/>
      <c r="J347" s="226">
        <f>ROUND(I347*H347,2)</f>
        <v>0</v>
      </c>
      <c r="K347" s="222" t="s">
        <v>144</v>
      </c>
      <c r="L347" s="46"/>
      <c r="M347" s="227" t="s">
        <v>19</v>
      </c>
      <c r="N347" s="228" t="s">
        <v>43</v>
      </c>
      <c r="O347" s="86"/>
      <c r="P347" s="229">
        <f>O347*H347</f>
        <v>0</v>
      </c>
      <c r="Q347" s="229">
        <v>0.00016000000000000001</v>
      </c>
      <c r="R347" s="229">
        <f>Q347*H347</f>
        <v>0.002464</v>
      </c>
      <c r="S347" s="229">
        <v>0</v>
      </c>
      <c r="T347" s="230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1" t="s">
        <v>145</v>
      </c>
      <c r="AT347" s="231" t="s">
        <v>140</v>
      </c>
      <c r="AU347" s="231" t="s">
        <v>82</v>
      </c>
      <c r="AY347" s="19" t="s">
        <v>138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9" t="s">
        <v>80</v>
      </c>
      <c r="BK347" s="232">
        <f>ROUND(I347*H347,2)</f>
        <v>0</v>
      </c>
      <c r="BL347" s="19" t="s">
        <v>145</v>
      </c>
      <c r="BM347" s="231" t="s">
        <v>1193</v>
      </c>
    </row>
    <row r="348" s="2" customFormat="1">
      <c r="A348" s="40"/>
      <c r="B348" s="41"/>
      <c r="C348" s="42"/>
      <c r="D348" s="233" t="s">
        <v>147</v>
      </c>
      <c r="E348" s="42"/>
      <c r="F348" s="234" t="s">
        <v>1192</v>
      </c>
      <c r="G348" s="42"/>
      <c r="H348" s="42"/>
      <c r="I348" s="138"/>
      <c r="J348" s="42"/>
      <c r="K348" s="42"/>
      <c r="L348" s="46"/>
      <c r="M348" s="235"/>
      <c r="N348" s="236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147</v>
      </c>
      <c r="AU348" s="19" t="s">
        <v>82</v>
      </c>
    </row>
    <row r="349" s="13" customFormat="1">
      <c r="A349" s="13"/>
      <c r="B349" s="237"/>
      <c r="C349" s="238"/>
      <c r="D349" s="233" t="s">
        <v>149</v>
      </c>
      <c r="E349" s="239" t="s">
        <v>19</v>
      </c>
      <c r="F349" s="240" t="s">
        <v>1194</v>
      </c>
      <c r="G349" s="238"/>
      <c r="H349" s="241">
        <v>15.4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149</v>
      </c>
      <c r="AU349" s="247" t="s">
        <v>82</v>
      </c>
      <c r="AV349" s="13" t="s">
        <v>82</v>
      </c>
      <c r="AW349" s="13" t="s">
        <v>33</v>
      </c>
      <c r="AX349" s="13" t="s">
        <v>80</v>
      </c>
      <c r="AY349" s="247" t="s">
        <v>138</v>
      </c>
    </row>
    <row r="350" s="2" customFormat="1" ht="24" customHeight="1">
      <c r="A350" s="40"/>
      <c r="B350" s="41"/>
      <c r="C350" s="220" t="s">
        <v>508</v>
      </c>
      <c r="D350" s="220" t="s">
        <v>140</v>
      </c>
      <c r="E350" s="221" t="s">
        <v>1195</v>
      </c>
      <c r="F350" s="222" t="s">
        <v>1196</v>
      </c>
      <c r="G350" s="223" t="s">
        <v>496</v>
      </c>
      <c r="H350" s="224">
        <v>63</v>
      </c>
      <c r="I350" s="225"/>
      <c r="J350" s="226">
        <f>ROUND(I350*H350,2)</f>
        <v>0</v>
      </c>
      <c r="K350" s="222" t="s">
        <v>144</v>
      </c>
      <c r="L350" s="46"/>
      <c r="M350" s="227" t="s">
        <v>19</v>
      </c>
      <c r="N350" s="228" t="s">
        <v>43</v>
      </c>
      <c r="O350" s="8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31" t="s">
        <v>145</v>
      </c>
      <c r="AT350" s="231" t="s">
        <v>140</v>
      </c>
      <c r="AU350" s="231" t="s">
        <v>82</v>
      </c>
      <c r="AY350" s="19" t="s">
        <v>138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9" t="s">
        <v>80</v>
      </c>
      <c r="BK350" s="232">
        <f>ROUND(I350*H350,2)</f>
        <v>0</v>
      </c>
      <c r="BL350" s="19" t="s">
        <v>145</v>
      </c>
      <c r="BM350" s="231" t="s">
        <v>1197</v>
      </c>
    </row>
    <row r="351" s="2" customFormat="1">
      <c r="A351" s="40"/>
      <c r="B351" s="41"/>
      <c r="C351" s="42"/>
      <c r="D351" s="233" t="s">
        <v>147</v>
      </c>
      <c r="E351" s="42"/>
      <c r="F351" s="234" t="s">
        <v>1196</v>
      </c>
      <c r="G351" s="42"/>
      <c r="H351" s="42"/>
      <c r="I351" s="138"/>
      <c r="J351" s="42"/>
      <c r="K351" s="42"/>
      <c r="L351" s="46"/>
      <c r="M351" s="235"/>
      <c r="N351" s="23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147</v>
      </c>
      <c r="AU351" s="19" t="s">
        <v>82</v>
      </c>
    </row>
    <row r="352" s="13" customFormat="1">
      <c r="A352" s="13"/>
      <c r="B352" s="237"/>
      <c r="C352" s="238"/>
      <c r="D352" s="233" t="s">
        <v>149</v>
      </c>
      <c r="E352" s="239" t="s">
        <v>19</v>
      </c>
      <c r="F352" s="240" t="s">
        <v>1198</v>
      </c>
      <c r="G352" s="238"/>
      <c r="H352" s="241">
        <v>63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149</v>
      </c>
      <c r="AU352" s="247" t="s">
        <v>82</v>
      </c>
      <c r="AV352" s="13" t="s">
        <v>82</v>
      </c>
      <c r="AW352" s="13" t="s">
        <v>33</v>
      </c>
      <c r="AX352" s="13" t="s">
        <v>80</v>
      </c>
      <c r="AY352" s="247" t="s">
        <v>138</v>
      </c>
    </row>
    <row r="353" s="2" customFormat="1" ht="16.5" customHeight="1">
      <c r="A353" s="40"/>
      <c r="B353" s="41"/>
      <c r="C353" s="259" t="s">
        <v>515</v>
      </c>
      <c r="D353" s="259" t="s">
        <v>268</v>
      </c>
      <c r="E353" s="260" t="s">
        <v>1199</v>
      </c>
      <c r="F353" s="261" t="s">
        <v>1200</v>
      </c>
      <c r="G353" s="262" t="s">
        <v>184</v>
      </c>
      <c r="H353" s="263">
        <v>20.257000000000001</v>
      </c>
      <c r="I353" s="264"/>
      <c r="J353" s="265">
        <f>ROUND(I353*H353,2)</f>
        <v>0</v>
      </c>
      <c r="K353" s="261" t="s">
        <v>144</v>
      </c>
      <c r="L353" s="266"/>
      <c r="M353" s="267" t="s">
        <v>19</v>
      </c>
      <c r="N353" s="268" t="s">
        <v>43</v>
      </c>
      <c r="O353" s="86"/>
      <c r="P353" s="229">
        <f>O353*H353</f>
        <v>0</v>
      </c>
      <c r="Q353" s="229">
        <v>2.4289999999999998</v>
      </c>
      <c r="R353" s="229">
        <f>Q353*H353</f>
        <v>49.204253000000001</v>
      </c>
      <c r="S353" s="229">
        <v>0</v>
      </c>
      <c r="T353" s="230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31" t="s">
        <v>188</v>
      </c>
      <c r="AT353" s="231" t="s">
        <v>268</v>
      </c>
      <c r="AU353" s="231" t="s">
        <v>82</v>
      </c>
      <c r="AY353" s="19" t="s">
        <v>138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9" t="s">
        <v>80</v>
      </c>
      <c r="BK353" s="232">
        <f>ROUND(I353*H353,2)</f>
        <v>0</v>
      </c>
      <c r="BL353" s="19" t="s">
        <v>145</v>
      </c>
      <c r="BM353" s="231" t="s">
        <v>1201</v>
      </c>
    </row>
    <row r="354" s="2" customFormat="1">
      <c r="A354" s="40"/>
      <c r="B354" s="41"/>
      <c r="C354" s="42"/>
      <c r="D354" s="233" t="s">
        <v>147</v>
      </c>
      <c r="E354" s="42"/>
      <c r="F354" s="234" t="s">
        <v>1200</v>
      </c>
      <c r="G354" s="42"/>
      <c r="H354" s="42"/>
      <c r="I354" s="138"/>
      <c r="J354" s="42"/>
      <c r="K354" s="42"/>
      <c r="L354" s="46"/>
      <c r="M354" s="235"/>
      <c r="N354" s="236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147</v>
      </c>
      <c r="AU354" s="19" t="s">
        <v>82</v>
      </c>
    </row>
    <row r="355" s="13" customFormat="1">
      <c r="A355" s="13"/>
      <c r="B355" s="237"/>
      <c r="C355" s="238"/>
      <c r="D355" s="233" t="s">
        <v>149</v>
      </c>
      <c r="E355" s="239" t="s">
        <v>19</v>
      </c>
      <c r="F355" s="240" t="s">
        <v>1202</v>
      </c>
      <c r="G355" s="238"/>
      <c r="H355" s="241">
        <v>20.257000000000001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149</v>
      </c>
      <c r="AU355" s="247" t="s">
        <v>82</v>
      </c>
      <c r="AV355" s="13" t="s">
        <v>82</v>
      </c>
      <c r="AW355" s="13" t="s">
        <v>33</v>
      </c>
      <c r="AX355" s="13" t="s">
        <v>80</v>
      </c>
      <c r="AY355" s="247" t="s">
        <v>138</v>
      </c>
    </row>
    <row r="356" s="2" customFormat="1" ht="24" customHeight="1">
      <c r="A356" s="40"/>
      <c r="B356" s="41"/>
      <c r="C356" s="220" t="s">
        <v>523</v>
      </c>
      <c r="D356" s="220" t="s">
        <v>140</v>
      </c>
      <c r="E356" s="221" t="s">
        <v>1203</v>
      </c>
      <c r="F356" s="222" t="s">
        <v>1204</v>
      </c>
      <c r="G356" s="223" t="s">
        <v>305</v>
      </c>
      <c r="H356" s="224">
        <v>3.444</v>
      </c>
      <c r="I356" s="225"/>
      <c r="J356" s="226">
        <f>ROUND(I356*H356,2)</f>
        <v>0</v>
      </c>
      <c r="K356" s="222" t="s">
        <v>144</v>
      </c>
      <c r="L356" s="46"/>
      <c r="M356" s="227" t="s">
        <v>19</v>
      </c>
      <c r="N356" s="228" t="s">
        <v>43</v>
      </c>
      <c r="O356" s="86"/>
      <c r="P356" s="229">
        <f>O356*H356</f>
        <v>0</v>
      </c>
      <c r="Q356" s="229">
        <v>1.1133200000000001</v>
      </c>
      <c r="R356" s="229">
        <f>Q356*H356</f>
        <v>3.8342740800000001</v>
      </c>
      <c r="S356" s="229">
        <v>0</v>
      </c>
      <c r="T356" s="230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31" t="s">
        <v>145</v>
      </c>
      <c r="AT356" s="231" t="s">
        <v>140</v>
      </c>
      <c r="AU356" s="231" t="s">
        <v>82</v>
      </c>
      <c r="AY356" s="19" t="s">
        <v>138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9" t="s">
        <v>80</v>
      </c>
      <c r="BK356" s="232">
        <f>ROUND(I356*H356,2)</f>
        <v>0</v>
      </c>
      <c r="BL356" s="19" t="s">
        <v>145</v>
      </c>
      <c r="BM356" s="231" t="s">
        <v>1205</v>
      </c>
    </row>
    <row r="357" s="2" customFormat="1">
      <c r="A357" s="40"/>
      <c r="B357" s="41"/>
      <c r="C357" s="42"/>
      <c r="D357" s="233" t="s">
        <v>147</v>
      </c>
      <c r="E357" s="42"/>
      <c r="F357" s="234" t="s">
        <v>1204</v>
      </c>
      <c r="G357" s="42"/>
      <c r="H357" s="42"/>
      <c r="I357" s="138"/>
      <c r="J357" s="42"/>
      <c r="K357" s="42"/>
      <c r="L357" s="46"/>
      <c r="M357" s="235"/>
      <c r="N357" s="236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147</v>
      </c>
      <c r="AU357" s="19" t="s">
        <v>82</v>
      </c>
    </row>
    <row r="358" s="14" customFormat="1">
      <c r="A358" s="14"/>
      <c r="B358" s="249"/>
      <c r="C358" s="250"/>
      <c r="D358" s="233" t="s">
        <v>149</v>
      </c>
      <c r="E358" s="251" t="s">
        <v>19</v>
      </c>
      <c r="F358" s="252" t="s">
        <v>1206</v>
      </c>
      <c r="G358" s="250"/>
      <c r="H358" s="251" t="s">
        <v>19</v>
      </c>
      <c r="I358" s="253"/>
      <c r="J358" s="250"/>
      <c r="K358" s="250"/>
      <c r="L358" s="254"/>
      <c r="M358" s="255"/>
      <c r="N358" s="256"/>
      <c r="O358" s="256"/>
      <c r="P358" s="256"/>
      <c r="Q358" s="256"/>
      <c r="R358" s="256"/>
      <c r="S358" s="256"/>
      <c r="T358" s="25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8" t="s">
        <v>149</v>
      </c>
      <c r="AU358" s="258" t="s">
        <v>82</v>
      </c>
      <c r="AV358" s="14" t="s">
        <v>80</v>
      </c>
      <c r="AW358" s="14" t="s">
        <v>33</v>
      </c>
      <c r="AX358" s="14" t="s">
        <v>72</v>
      </c>
      <c r="AY358" s="258" t="s">
        <v>138</v>
      </c>
    </row>
    <row r="359" s="13" customFormat="1">
      <c r="A359" s="13"/>
      <c r="B359" s="237"/>
      <c r="C359" s="238"/>
      <c r="D359" s="233" t="s">
        <v>149</v>
      </c>
      <c r="E359" s="239" t="s">
        <v>19</v>
      </c>
      <c r="F359" s="240" t="s">
        <v>1207</v>
      </c>
      <c r="G359" s="238"/>
      <c r="H359" s="241">
        <v>3.444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149</v>
      </c>
      <c r="AU359" s="247" t="s">
        <v>82</v>
      </c>
      <c r="AV359" s="13" t="s">
        <v>82</v>
      </c>
      <c r="AW359" s="13" t="s">
        <v>33</v>
      </c>
      <c r="AX359" s="13" t="s">
        <v>80</v>
      </c>
      <c r="AY359" s="247" t="s">
        <v>138</v>
      </c>
    </row>
    <row r="360" s="2" customFormat="1" ht="24" customHeight="1">
      <c r="A360" s="40"/>
      <c r="B360" s="41"/>
      <c r="C360" s="220" t="s">
        <v>530</v>
      </c>
      <c r="D360" s="220" t="s">
        <v>140</v>
      </c>
      <c r="E360" s="221" t="s">
        <v>1208</v>
      </c>
      <c r="F360" s="222" t="s">
        <v>1209</v>
      </c>
      <c r="G360" s="223" t="s">
        <v>496</v>
      </c>
      <c r="H360" s="224">
        <v>7</v>
      </c>
      <c r="I360" s="225"/>
      <c r="J360" s="226">
        <f>ROUND(I360*H360,2)</f>
        <v>0</v>
      </c>
      <c r="K360" s="222" t="s">
        <v>144</v>
      </c>
      <c r="L360" s="46"/>
      <c r="M360" s="227" t="s">
        <v>19</v>
      </c>
      <c r="N360" s="228" t="s">
        <v>43</v>
      </c>
      <c r="O360" s="86"/>
      <c r="P360" s="229">
        <f>O360*H360</f>
        <v>0</v>
      </c>
      <c r="Q360" s="229">
        <v>0</v>
      </c>
      <c r="R360" s="229">
        <f>Q360*H360</f>
        <v>0</v>
      </c>
      <c r="S360" s="229">
        <v>1.6990000000000001</v>
      </c>
      <c r="T360" s="230">
        <f>S360*H360</f>
        <v>11.893000000000001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31" t="s">
        <v>145</v>
      </c>
      <c r="AT360" s="231" t="s">
        <v>140</v>
      </c>
      <c r="AU360" s="231" t="s">
        <v>82</v>
      </c>
      <c r="AY360" s="19" t="s">
        <v>138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9" t="s">
        <v>80</v>
      </c>
      <c r="BK360" s="232">
        <f>ROUND(I360*H360,2)</f>
        <v>0</v>
      </c>
      <c r="BL360" s="19" t="s">
        <v>145</v>
      </c>
      <c r="BM360" s="231" t="s">
        <v>1210</v>
      </c>
    </row>
    <row r="361" s="2" customFormat="1">
      <c r="A361" s="40"/>
      <c r="B361" s="41"/>
      <c r="C361" s="42"/>
      <c r="D361" s="233" t="s">
        <v>147</v>
      </c>
      <c r="E361" s="42"/>
      <c r="F361" s="234" t="s">
        <v>1209</v>
      </c>
      <c r="G361" s="42"/>
      <c r="H361" s="42"/>
      <c r="I361" s="138"/>
      <c r="J361" s="42"/>
      <c r="K361" s="42"/>
      <c r="L361" s="46"/>
      <c r="M361" s="235"/>
      <c r="N361" s="236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147</v>
      </c>
      <c r="AU361" s="19" t="s">
        <v>82</v>
      </c>
    </row>
    <row r="362" s="13" customFormat="1">
      <c r="A362" s="13"/>
      <c r="B362" s="237"/>
      <c r="C362" s="238"/>
      <c r="D362" s="233" t="s">
        <v>149</v>
      </c>
      <c r="E362" s="239" t="s">
        <v>19</v>
      </c>
      <c r="F362" s="240" t="s">
        <v>1211</v>
      </c>
      <c r="G362" s="238"/>
      <c r="H362" s="241">
        <v>7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149</v>
      </c>
      <c r="AU362" s="247" t="s">
        <v>82</v>
      </c>
      <c r="AV362" s="13" t="s">
        <v>82</v>
      </c>
      <c r="AW362" s="13" t="s">
        <v>33</v>
      </c>
      <c r="AX362" s="13" t="s">
        <v>80</v>
      </c>
      <c r="AY362" s="247" t="s">
        <v>138</v>
      </c>
    </row>
    <row r="363" s="2" customFormat="1" ht="16.5" customHeight="1">
      <c r="A363" s="40"/>
      <c r="B363" s="41"/>
      <c r="C363" s="220" t="s">
        <v>536</v>
      </c>
      <c r="D363" s="220" t="s">
        <v>140</v>
      </c>
      <c r="E363" s="221" t="s">
        <v>1212</v>
      </c>
      <c r="F363" s="222" t="s">
        <v>1213</v>
      </c>
      <c r="G363" s="223" t="s">
        <v>184</v>
      </c>
      <c r="H363" s="224">
        <v>14.1</v>
      </c>
      <c r="I363" s="225"/>
      <c r="J363" s="226">
        <f>ROUND(I363*H363,2)</f>
        <v>0</v>
      </c>
      <c r="K363" s="222" t="s">
        <v>144</v>
      </c>
      <c r="L363" s="46"/>
      <c r="M363" s="227" t="s">
        <v>19</v>
      </c>
      <c r="N363" s="228" t="s">
        <v>43</v>
      </c>
      <c r="O363" s="86"/>
      <c r="P363" s="229">
        <f>O363*H363</f>
        <v>0</v>
      </c>
      <c r="Q363" s="229">
        <v>2.5262500000000001</v>
      </c>
      <c r="R363" s="229">
        <f>Q363*H363</f>
        <v>35.620125000000002</v>
      </c>
      <c r="S363" s="229">
        <v>0</v>
      </c>
      <c r="T363" s="230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31" t="s">
        <v>145</v>
      </c>
      <c r="AT363" s="231" t="s">
        <v>140</v>
      </c>
      <c r="AU363" s="231" t="s">
        <v>82</v>
      </c>
      <c r="AY363" s="19" t="s">
        <v>138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9" t="s">
        <v>80</v>
      </c>
      <c r="BK363" s="232">
        <f>ROUND(I363*H363,2)</f>
        <v>0</v>
      </c>
      <c r="BL363" s="19" t="s">
        <v>145</v>
      </c>
      <c r="BM363" s="231" t="s">
        <v>1214</v>
      </c>
    </row>
    <row r="364" s="2" customFormat="1">
      <c r="A364" s="40"/>
      <c r="B364" s="41"/>
      <c r="C364" s="42"/>
      <c r="D364" s="233" t="s">
        <v>147</v>
      </c>
      <c r="E364" s="42"/>
      <c r="F364" s="234" t="s">
        <v>1213</v>
      </c>
      <c r="G364" s="42"/>
      <c r="H364" s="42"/>
      <c r="I364" s="138"/>
      <c r="J364" s="42"/>
      <c r="K364" s="42"/>
      <c r="L364" s="46"/>
      <c r="M364" s="235"/>
      <c r="N364" s="236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147</v>
      </c>
      <c r="AU364" s="19" t="s">
        <v>82</v>
      </c>
    </row>
    <row r="365" s="14" customFormat="1">
      <c r="A365" s="14"/>
      <c r="B365" s="249"/>
      <c r="C365" s="250"/>
      <c r="D365" s="233" t="s">
        <v>149</v>
      </c>
      <c r="E365" s="251" t="s">
        <v>19</v>
      </c>
      <c r="F365" s="252" t="s">
        <v>1215</v>
      </c>
      <c r="G365" s="250"/>
      <c r="H365" s="251" t="s">
        <v>19</v>
      </c>
      <c r="I365" s="253"/>
      <c r="J365" s="250"/>
      <c r="K365" s="250"/>
      <c r="L365" s="254"/>
      <c r="M365" s="255"/>
      <c r="N365" s="256"/>
      <c r="O365" s="256"/>
      <c r="P365" s="256"/>
      <c r="Q365" s="256"/>
      <c r="R365" s="256"/>
      <c r="S365" s="256"/>
      <c r="T365" s="25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8" t="s">
        <v>149</v>
      </c>
      <c r="AU365" s="258" t="s">
        <v>82</v>
      </c>
      <c r="AV365" s="14" t="s">
        <v>80</v>
      </c>
      <c r="AW365" s="14" t="s">
        <v>33</v>
      </c>
      <c r="AX365" s="14" t="s">
        <v>72</v>
      </c>
      <c r="AY365" s="258" t="s">
        <v>138</v>
      </c>
    </row>
    <row r="366" s="13" customFormat="1">
      <c r="A366" s="13"/>
      <c r="B366" s="237"/>
      <c r="C366" s="238"/>
      <c r="D366" s="233" t="s">
        <v>149</v>
      </c>
      <c r="E366" s="239" t="s">
        <v>19</v>
      </c>
      <c r="F366" s="240" t="s">
        <v>1216</v>
      </c>
      <c r="G366" s="238"/>
      <c r="H366" s="241">
        <v>14.1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149</v>
      </c>
      <c r="AU366" s="247" t="s">
        <v>82</v>
      </c>
      <c r="AV366" s="13" t="s">
        <v>82</v>
      </c>
      <c r="AW366" s="13" t="s">
        <v>33</v>
      </c>
      <c r="AX366" s="13" t="s">
        <v>80</v>
      </c>
      <c r="AY366" s="247" t="s">
        <v>138</v>
      </c>
    </row>
    <row r="367" s="2" customFormat="1" ht="16.5" customHeight="1">
      <c r="A367" s="40"/>
      <c r="B367" s="41"/>
      <c r="C367" s="220" t="s">
        <v>542</v>
      </c>
      <c r="D367" s="220" t="s">
        <v>140</v>
      </c>
      <c r="E367" s="221" t="s">
        <v>1217</v>
      </c>
      <c r="F367" s="222" t="s">
        <v>1218</v>
      </c>
      <c r="G367" s="223" t="s">
        <v>143</v>
      </c>
      <c r="H367" s="224">
        <v>30.199999999999999</v>
      </c>
      <c r="I367" s="225"/>
      <c r="J367" s="226">
        <f>ROUND(I367*H367,2)</f>
        <v>0</v>
      </c>
      <c r="K367" s="222" t="s">
        <v>144</v>
      </c>
      <c r="L367" s="46"/>
      <c r="M367" s="227" t="s">
        <v>19</v>
      </c>
      <c r="N367" s="228" t="s">
        <v>43</v>
      </c>
      <c r="O367" s="86"/>
      <c r="P367" s="229">
        <f>O367*H367</f>
        <v>0</v>
      </c>
      <c r="Q367" s="229">
        <v>0.0014400000000000001</v>
      </c>
      <c r="R367" s="229">
        <f>Q367*H367</f>
        <v>0.043487999999999999</v>
      </c>
      <c r="S367" s="229">
        <v>0</v>
      </c>
      <c r="T367" s="230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31" t="s">
        <v>145</v>
      </c>
      <c r="AT367" s="231" t="s">
        <v>140</v>
      </c>
      <c r="AU367" s="231" t="s">
        <v>82</v>
      </c>
      <c r="AY367" s="19" t="s">
        <v>138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9" t="s">
        <v>80</v>
      </c>
      <c r="BK367" s="232">
        <f>ROUND(I367*H367,2)</f>
        <v>0</v>
      </c>
      <c r="BL367" s="19" t="s">
        <v>145</v>
      </c>
      <c r="BM367" s="231" t="s">
        <v>1219</v>
      </c>
    </row>
    <row r="368" s="2" customFormat="1">
      <c r="A368" s="40"/>
      <c r="B368" s="41"/>
      <c r="C368" s="42"/>
      <c r="D368" s="233" t="s">
        <v>147</v>
      </c>
      <c r="E368" s="42"/>
      <c r="F368" s="234" t="s">
        <v>1218</v>
      </c>
      <c r="G368" s="42"/>
      <c r="H368" s="42"/>
      <c r="I368" s="138"/>
      <c r="J368" s="42"/>
      <c r="K368" s="42"/>
      <c r="L368" s="46"/>
      <c r="M368" s="235"/>
      <c r="N368" s="236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147</v>
      </c>
      <c r="AU368" s="19" t="s">
        <v>82</v>
      </c>
    </row>
    <row r="369" s="14" customFormat="1">
      <c r="A369" s="14"/>
      <c r="B369" s="249"/>
      <c r="C369" s="250"/>
      <c r="D369" s="233" t="s">
        <v>149</v>
      </c>
      <c r="E369" s="251" t="s">
        <v>19</v>
      </c>
      <c r="F369" s="252" t="s">
        <v>1218</v>
      </c>
      <c r="G369" s="250"/>
      <c r="H369" s="251" t="s">
        <v>19</v>
      </c>
      <c r="I369" s="253"/>
      <c r="J369" s="250"/>
      <c r="K369" s="250"/>
      <c r="L369" s="254"/>
      <c r="M369" s="255"/>
      <c r="N369" s="256"/>
      <c r="O369" s="256"/>
      <c r="P369" s="256"/>
      <c r="Q369" s="256"/>
      <c r="R369" s="256"/>
      <c r="S369" s="256"/>
      <c r="T369" s="25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8" t="s">
        <v>149</v>
      </c>
      <c r="AU369" s="258" t="s">
        <v>82</v>
      </c>
      <c r="AV369" s="14" t="s">
        <v>80</v>
      </c>
      <c r="AW369" s="14" t="s">
        <v>33</v>
      </c>
      <c r="AX369" s="14" t="s">
        <v>72</v>
      </c>
      <c r="AY369" s="258" t="s">
        <v>138</v>
      </c>
    </row>
    <row r="370" s="14" customFormat="1">
      <c r="A370" s="14"/>
      <c r="B370" s="249"/>
      <c r="C370" s="250"/>
      <c r="D370" s="233" t="s">
        <v>149</v>
      </c>
      <c r="E370" s="251" t="s">
        <v>19</v>
      </c>
      <c r="F370" s="252" t="s">
        <v>1220</v>
      </c>
      <c r="G370" s="250"/>
      <c r="H370" s="251" t="s">
        <v>19</v>
      </c>
      <c r="I370" s="253"/>
      <c r="J370" s="250"/>
      <c r="K370" s="250"/>
      <c r="L370" s="254"/>
      <c r="M370" s="255"/>
      <c r="N370" s="256"/>
      <c r="O370" s="256"/>
      <c r="P370" s="256"/>
      <c r="Q370" s="256"/>
      <c r="R370" s="256"/>
      <c r="S370" s="256"/>
      <c r="T370" s="25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8" t="s">
        <v>149</v>
      </c>
      <c r="AU370" s="258" t="s">
        <v>82</v>
      </c>
      <c r="AV370" s="14" t="s">
        <v>80</v>
      </c>
      <c r="AW370" s="14" t="s">
        <v>33</v>
      </c>
      <c r="AX370" s="14" t="s">
        <v>72</v>
      </c>
      <c r="AY370" s="258" t="s">
        <v>138</v>
      </c>
    </row>
    <row r="371" s="13" customFormat="1">
      <c r="A371" s="13"/>
      <c r="B371" s="237"/>
      <c r="C371" s="238"/>
      <c r="D371" s="233" t="s">
        <v>149</v>
      </c>
      <c r="E371" s="239" t="s">
        <v>19</v>
      </c>
      <c r="F371" s="240" t="s">
        <v>1221</v>
      </c>
      <c r="G371" s="238"/>
      <c r="H371" s="241">
        <v>30.199999999999999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149</v>
      </c>
      <c r="AU371" s="247" t="s">
        <v>82</v>
      </c>
      <c r="AV371" s="13" t="s">
        <v>82</v>
      </c>
      <c r="AW371" s="13" t="s">
        <v>33</v>
      </c>
      <c r="AX371" s="13" t="s">
        <v>80</v>
      </c>
      <c r="AY371" s="247" t="s">
        <v>138</v>
      </c>
    </row>
    <row r="372" s="2" customFormat="1" ht="16.5" customHeight="1">
      <c r="A372" s="40"/>
      <c r="B372" s="41"/>
      <c r="C372" s="220" t="s">
        <v>548</v>
      </c>
      <c r="D372" s="220" t="s">
        <v>140</v>
      </c>
      <c r="E372" s="221" t="s">
        <v>1222</v>
      </c>
      <c r="F372" s="222" t="s">
        <v>1223</v>
      </c>
      <c r="G372" s="223" t="s">
        <v>143</v>
      </c>
      <c r="H372" s="224">
        <v>30.199999999999999</v>
      </c>
      <c r="I372" s="225"/>
      <c r="J372" s="226">
        <f>ROUND(I372*H372,2)</f>
        <v>0</v>
      </c>
      <c r="K372" s="222" t="s">
        <v>144</v>
      </c>
      <c r="L372" s="46"/>
      <c r="M372" s="227" t="s">
        <v>19</v>
      </c>
      <c r="N372" s="228" t="s">
        <v>43</v>
      </c>
      <c r="O372" s="86"/>
      <c r="P372" s="229">
        <f>O372*H372</f>
        <v>0</v>
      </c>
      <c r="Q372" s="229">
        <v>4.0000000000000003E-05</v>
      </c>
      <c r="R372" s="229">
        <f>Q372*H372</f>
        <v>0.0012080000000000001</v>
      </c>
      <c r="S372" s="229">
        <v>0</v>
      </c>
      <c r="T372" s="230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31" t="s">
        <v>145</v>
      </c>
      <c r="AT372" s="231" t="s">
        <v>140</v>
      </c>
      <c r="AU372" s="231" t="s">
        <v>82</v>
      </c>
      <c r="AY372" s="19" t="s">
        <v>138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9" t="s">
        <v>80</v>
      </c>
      <c r="BK372" s="232">
        <f>ROUND(I372*H372,2)</f>
        <v>0</v>
      </c>
      <c r="BL372" s="19" t="s">
        <v>145</v>
      </c>
      <c r="BM372" s="231" t="s">
        <v>1224</v>
      </c>
    </row>
    <row r="373" s="2" customFormat="1">
      <c r="A373" s="40"/>
      <c r="B373" s="41"/>
      <c r="C373" s="42"/>
      <c r="D373" s="233" t="s">
        <v>147</v>
      </c>
      <c r="E373" s="42"/>
      <c r="F373" s="234" t="s">
        <v>1223</v>
      </c>
      <c r="G373" s="42"/>
      <c r="H373" s="42"/>
      <c r="I373" s="138"/>
      <c r="J373" s="42"/>
      <c r="K373" s="42"/>
      <c r="L373" s="46"/>
      <c r="M373" s="235"/>
      <c r="N373" s="236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147</v>
      </c>
      <c r="AU373" s="19" t="s">
        <v>82</v>
      </c>
    </row>
    <row r="374" s="13" customFormat="1">
      <c r="A374" s="13"/>
      <c r="B374" s="237"/>
      <c r="C374" s="238"/>
      <c r="D374" s="233" t="s">
        <v>149</v>
      </c>
      <c r="E374" s="239" t="s">
        <v>19</v>
      </c>
      <c r="F374" s="240" t="s">
        <v>1225</v>
      </c>
      <c r="G374" s="238"/>
      <c r="H374" s="241">
        <v>30.199999999999999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149</v>
      </c>
      <c r="AU374" s="247" t="s">
        <v>82</v>
      </c>
      <c r="AV374" s="13" t="s">
        <v>82</v>
      </c>
      <c r="AW374" s="13" t="s">
        <v>33</v>
      </c>
      <c r="AX374" s="13" t="s">
        <v>80</v>
      </c>
      <c r="AY374" s="247" t="s">
        <v>138</v>
      </c>
    </row>
    <row r="375" s="2" customFormat="1" ht="24" customHeight="1">
      <c r="A375" s="40"/>
      <c r="B375" s="41"/>
      <c r="C375" s="220" t="s">
        <v>553</v>
      </c>
      <c r="D375" s="220" t="s">
        <v>140</v>
      </c>
      <c r="E375" s="221" t="s">
        <v>1226</v>
      </c>
      <c r="F375" s="222" t="s">
        <v>1227</v>
      </c>
      <c r="G375" s="223" t="s">
        <v>305</v>
      </c>
      <c r="H375" s="224">
        <v>3.6659999999999999</v>
      </c>
      <c r="I375" s="225"/>
      <c r="J375" s="226">
        <f>ROUND(I375*H375,2)</f>
        <v>0</v>
      </c>
      <c r="K375" s="222" t="s">
        <v>144</v>
      </c>
      <c r="L375" s="46"/>
      <c r="M375" s="227" t="s">
        <v>19</v>
      </c>
      <c r="N375" s="228" t="s">
        <v>43</v>
      </c>
      <c r="O375" s="86"/>
      <c r="P375" s="229">
        <f>O375*H375</f>
        <v>0</v>
      </c>
      <c r="Q375" s="229">
        <v>1.0382199999999999</v>
      </c>
      <c r="R375" s="229">
        <f>Q375*H375</f>
        <v>3.8061145199999995</v>
      </c>
      <c r="S375" s="229">
        <v>0</v>
      </c>
      <c r="T375" s="230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31" t="s">
        <v>145</v>
      </c>
      <c r="AT375" s="231" t="s">
        <v>140</v>
      </c>
      <c r="AU375" s="231" t="s">
        <v>82</v>
      </c>
      <c r="AY375" s="19" t="s">
        <v>138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9" t="s">
        <v>80</v>
      </c>
      <c r="BK375" s="232">
        <f>ROUND(I375*H375,2)</f>
        <v>0</v>
      </c>
      <c r="BL375" s="19" t="s">
        <v>145</v>
      </c>
      <c r="BM375" s="231" t="s">
        <v>1228</v>
      </c>
    </row>
    <row r="376" s="2" customFormat="1">
      <c r="A376" s="40"/>
      <c r="B376" s="41"/>
      <c r="C376" s="42"/>
      <c r="D376" s="233" t="s">
        <v>147</v>
      </c>
      <c r="E376" s="42"/>
      <c r="F376" s="234" t="s">
        <v>1227</v>
      </c>
      <c r="G376" s="42"/>
      <c r="H376" s="42"/>
      <c r="I376" s="138"/>
      <c r="J376" s="42"/>
      <c r="K376" s="42"/>
      <c r="L376" s="46"/>
      <c r="M376" s="235"/>
      <c r="N376" s="23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147</v>
      </c>
      <c r="AU376" s="19" t="s">
        <v>82</v>
      </c>
    </row>
    <row r="377" s="14" customFormat="1">
      <c r="A377" s="14"/>
      <c r="B377" s="249"/>
      <c r="C377" s="250"/>
      <c r="D377" s="233" t="s">
        <v>149</v>
      </c>
      <c r="E377" s="251" t="s">
        <v>19</v>
      </c>
      <c r="F377" s="252" t="s">
        <v>1229</v>
      </c>
      <c r="G377" s="250"/>
      <c r="H377" s="251" t="s">
        <v>19</v>
      </c>
      <c r="I377" s="253"/>
      <c r="J377" s="250"/>
      <c r="K377" s="250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149</v>
      </c>
      <c r="AU377" s="258" t="s">
        <v>82</v>
      </c>
      <c r="AV377" s="14" t="s">
        <v>80</v>
      </c>
      <c r="AW377" s="14" t="s">
        <v>33</v>
      </c>
      <c r="AX377" s="14" t="s">
        <v>72</v>
      </c>
      <c r="AY377" s="258" t="s">
        <v>138</v>
      </c>
    </row>
    <row r="378" s="13" customFormat="1">
      <c r="A378" s="13"/>
      <c r="B378" s="237"/>
      <c r="C378" s="238"/>
      <c r="D378" s="233" t="s">
        <v>149</v>
      </c>
      <c r="E378" s="239" t="s">
        <v>19</v>
      </c>
      <c r="F378" s="240" t="s">
        <v>1230</v>
      </c>
      <c r="G378" s="238"/>
      <c r="H378" s="241">
        <v>3.6659999999999999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149</v>
      </c>
      <c r="AU378" s="247" t="s">
        <v>82</v>
      </c>
      <c r="AV378" s="13" t="s">
        <v>82</v>
      </c>
      <c r="AW378" s="13" t="s">
        <v>33</v>
      </c>
      <c r="AX378" s="13" t="s">
        <v>80</v>
      </c>
      <c r="AY378" s="247" t="s">
        <v>138</v>
      </c>
    </row>
    <row r="379" s="12" customFormat="1" ht="22.8" customHeight="1">
      <c r="A379" s="12"/>
      <c r="B379" s="204"/>
      <c r="C379" s="205"/>
      <c r="D379" s="206" t="s">
        <v>71</v>
      </c>
      <c r="E379" s="218" t="s">
        <v>155</v>
      </c>
      <c r="F379" s="218" t="s">
        <v>390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SUM(P380:P422)</f>
        <v>0</v>
      </c>
      <c r="Q379" s="212"/>
      <c r="R379" s="213">
        <f>SUM(R380:R422)</f>
        <v>160.02559504999999</v>
      </c>
      <c r="S379" s="212"/>
      <c r="T379" s="214">
        <f>SUM(T380:T422)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5" t="s">
        <v>80</v>
      </c>
      <c r="AT379" s="216" t="s">
        <v>71</v>
      </c>
      <c r="AU379" s="216" t="s">
        <v>80</v>
      </c>
      <c r="AY379" s="215" t="s">
        <v>138</v>
      </c>
      <c r="BK379" s="217">
        <f>SUM(BK380:BK422)</f>
        <v>0</v>
      </c>
    </row>
    <row r="380" s="2" customFormat="1" ht="16.5" customHeight="1">
      <c r="A380" s="40"/>
      <c r="B380" s="41"/>
      <c r="C380" s="220" t="s">
        <v>559</v>
      </c>
      <c r="D380" s="220" t="s">
        <v>140</v>
      </c>
      <c r="E380" s="221" t="s">
        <v>1231</v>
      </c>
      <c r="F380" s="222" t="s">
        <v>1232</v>
      </c>
      <c r="G380" s="223" t="s">
        <v>184</v>
      </c>
      <c r="H380" s="224">
        <v>8.5</v>
      </c>
      <c r="I380" s="225"/>
      <c r="J380" s="226">
        <f>ROUND(I380*H380,2)</f>
        <v>0</v>
      </c>
      <c r="K380" s="222" t="s">
        <v>144</v>
      </c>
      <c r="L380" s="46"/>
      <c r="M380" s="227" t="s">
        <v>19</v>
      </c>
      <c r="N380" s="228" t="s">
        <v>43</v>
      </c>
      <c r="O380" s="86"/>
      <c r="P380" s="229">
        <f>O380*H380</f>
        <v>0</v>
      </c>
      <c r="Q380" s="229">
        <v>2.4778600000000002</v>
      </c>
      <c r="R380" s="229">
        <f>Q380*H380</f>
        <v>21.061810000000001</v>
      </c>
      <c r="S380" s="229">
        <v>0</v>
      </c>
      <c r="T380" s="23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31" t="s">
        <v>145</v>
      </c>
      <c r="AT380" s="231" t="s">
        <v>140</v>
      </c>
      <c r="AU380" s="231" t="s">
        <v>82</v>
      </c>
      <c r="AY380" s="19" t="s">
        <v>138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9" t="s">
        <v>80</v>
      </c>
      <c r="BK380" s="232">
        <f>ROUND(I380*H380,2)</f>
        <v>0</v>
      </c>
      <c r="BL380" s="19" t="s">
        <v>145</v>
      </c>
      <c r="BM380" s="231" t="s">
        <v>1233</v>
      </c>
    </row>
    <row r="381" s="2" customFormat="1">
      <c r="A381" s="40"/>
      <c r="B381" s="41"/>
      <c r="C381" s="42"/>
      <c r="D381" s="233" t="s">
        <v>147</v>
      </c>
      <c r="E381" s="42"/>
      <c r="F381" s="234" t="s">
        <v>1232</v>
      </c>
      <c r="G381" s="42"/>
      <c r="H381" s="42"/>
      <c r="I381" s="138"/>
      <c r="J381" s="42"/>
      <c r="K381" s="42"/>
      <c r="L381" s="46"/>
      <c r="M381" s="235"/>
      <c r="N381" s="23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147</v>
      </c>
      <c r="AU381" s="19" t="s">
        <v>82</v>
      </c>
    </row>
    <row r="382" s="14" customFormat="1">
      <c r="A382" s="14"/>
      <c r="B382" s="249"/>
      <c r="C382" s="250"/>
      <c r="D382" s="233" t="s">
        <v>149</v>
      </c>
      <c r="E382" s="251" t="s">
        <v>19</v>
      </c>
      <c r="F382" s="252" t="s">
        <v>1234</v>
      </c>
      <c r="G382" s="250"/>
      <c r="H382" s="251" t="s">
        <v>19</v>
      </c>
      <c r="I382" s="253"/>
      <c r="J382" s="250"/>
      <c r="K382" s="250"/>
      <c r="L382" s="254"/>
      <c r="M382" s="255"/>
      <c r="N382" s="256"/>
      <c r="O382" s="256"/>
      <c r="P382" s="256"/>
      <c r="Q382" s="256"/>
      <c r="R382" s="256"/>
      <c r="S382" s="256"/>
      <c r="T382" s="25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8" t="s">
        <v>149</v>
      </c>
      <c r="AU382" s="258" t="s">
        <v>82</v>
      </c>
      <c r="AV382" s="14" t="s">
        <v>80</v>
      </c>
      <c r="AW382" s="14" t="s">
        <v>33</v>
      </c>
      <c r="AX382" s="14" t="s">
        <v>72</v>
      </c>
      <c r="AY382" s="258" t="s">
        <v>138</v>
      </c>
    </row>
    <row r="383" s="13" customFormat="1">
      <c r="A383" s="13"/>
      <c r="B383" s="237"/>
      <c r="C383" s="238"/>
      <c r="D383" s="233" t="s">
        <v>149</v>
      </c>
      <c r="E383" s="239" t="s">
        <v>19</v>
      </c>
      <c r="F383" s="240" t="s">
        <v>1235</v>
      </c>
      <c r="G383" s="238"/>
      <c r="H383" s="241">
        <v>8.5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149</v>
      </c>
      <c r="AU383" s="247" t="s">
        <v>82</v>
      </c>
      <c r="AV383" s="13" t="s">
        <v>82</v>
      </c>
      <c r="AW383" s="13" t="s">
        <v>33</v>
      </c>
      <c r="AX383" s="13" t="s">
        <v>80</v>
      </c>
      <c r="AY383" s="247" t="s">
        <v>138</v>
      </c>
    </row>
    <row r="384" s="2" customFormat="1" ht="16.5" customHeight="1">
      <c r="A384" s="40"/>
      <c r="B384" s="41"/>
      <c r="C384" s="220" t="s">
        <v>564</v>
      </c>
      <c r="D384" s="220" t="s">
        <v>140</v>
      </c>
      <c r="E384" s="221" t="s">
        <v>1236</v>
      </c>
      <c r="F384" s="222" t="s">
        <v>1237</v>
      </c>
      <c r="G384" s="223" t="s">
        <v>143</v>
      </c>
      <c r="H384" s="224">
        <v>32.802</v>
      </c>
      <c r="I384" s="225"/>
      <c r="J384" s="226">
        <f>ROUND(I384*H384,2)</f>
        <v>0</v>
      </c>
      <c r="K384" s="222" t="s">
        <v>144</v>
      </c>
      <c r="L384" s="46"/>
      <c r="M384" s="227" t="s">
        <v>19</v>
      </c>
      <c r="N384" s="228" t="s">
        <v>43</v>
      </c>
      <c r="O384" s="86"/>
      <c r="P384" s="229">
        <f>O384*H384</f>
        <v>0</v>
      </c>
      <c r="Q384" s="229">
        <v>0.041739999999999999</v>
      </c>
      <c r="R384" s="229">
        <f>Q384*H384</f>
        <v>1.3691554799999999</v>
      </c>
      <c r="S384" s="229">
        <v>0</v>
      </c>
      <c r="T384" s="23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1" t="s">
        <v>145</v>
      </c>
      <c r="AT384" s="231" t="s">
        <v>140</v>
      </c>
      <c r="AU384" s="231" t="s">
        <v>82</v>
      </c>
      <c r="AY384" s="19" t="s">
        <v>138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9" t="s">
        <v>80</v>
      </c>
      <c r="BK384" s="232">
        <f>ROUND(I384*H384,2)</f>
        <v>0</v>
      </c>
      <c r="BL384" s="19" t="s">
        <v>145</v>
      </c>
      <c r="BM384" s="231" t="s">
        <v>1238</v>
      </c>
    </row>
    <row r="385" s="2" customFormat="1">
      <c r="A385" s="40"/>
      <c r="B385" s="41"/>
      <c r="C385" s="42"/>
      <c r="D385" s="233" t="s">
        <v>147</v>
      </c>
      <c r="E385" s="42"/>
      <c r="F385" s="234" t="s">
        <v>1237</v>
      </c>
      <c r="G385" s="42"/>
      <c r="H385" s="42"/>
      <c r="I385" s="138"/>
      <c r="J385" s="42"/>
      <c r="K385" s="42"/>
      <c r="L385" s="46"/>
      <c r="M385" s="235"/>
      <c r="N385" s="236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147</v>
      </c>
      <c r="AU385" s="19" t="s">
        <v>82</v>
      </c>
    </row>
    <row r="386" s="14" customFormat="1">
      <c r="A386" s="14"/>
      <c r="B386" s="249"/>
      <c r="C386" s="250"/>
      <c r="D386" s="233" t="s">
        <v>149</v>
      </c>
      <c r="E386" s="251" t="s">
        <v>19</v>
      </c>
      <c r="F386" s="252" t="s">
        <v>1239</v>
      </c>
      <c r="G386" s="250"/>
      <c r="H386" s="251" t="s">
        <v>19</v>
      </c>
      <c r="I386" s="253"/>
      <c r="J386" s="250"/>
      <c r="K386" s="250"/>
      <c r="L386" s="254"/>
      <c r="M386" s="255"/>
      <c r="N386" s="256"/>
      <c r="O386" s="256"/>
      <c r="P386" s="256"/>
      <c r="Q386" s="256"/>
      <c r="R386" s="256"/>
      <c r="S386" s="256"/>
      <c r="T386" s="25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8" t="s">
        <v>149</v>
      </c>
      <c r="AU386" s="258" t="s">
        <v>82</v>
      </c>
      <c r="AV386" s="14" t="s">
        <v>80</v>
      </c>
      <c r="AW386" s="14" t="s">
        <v>33</v>
      </c>
      <c r="AX386" s="14" t="s">
        <v>72</v>
      </c>
      <c r="AY386" s="258" t="s">
        <v>138</v>
      </c>
    </row>
    <row r="387" s="13" customFormat="1">
      <c r="A387" s="13"/>
      <c r="B387" s="237"/>
      <c r="C387" s="238"/>
      <c r="D387" s="233" t="s">
        <v>149</v>
      </c>
      <c r="E387" s="239" t="s">
        <v>19</v>
      </c>
      <c r="F387" s="240" t="s">
        <v>1240</v>
      </c>
      <c r="G387" s="238"/>
      <c r="H387" s="241">
        <v>32.802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149</v>
      </c>
      <c r="AU387" s="247" t="s">
        <v>82</v>
      </c>
      <c r="AV387" s="13" t="s">
        <v>82</v>
      </c>
      <c r="AW387" s="13" t="s">
        <v>33</v>
      </c>
      <c r="AX387" s="13" t="s">
        <v>80</v>
      </c>
      <c r="AY387" s="247" t="s">
        <v>138</v>
      </c>
    </row>
    <row r="388" s="2" customFormat="1" ht="16.5" customHeight="1">
      <c r="A388" s="40"/>
      <c r="B388" s="41"/>
      <c r="C388" s="220" t="s">
        <v>571</v>
      </c>
      <c r="D388" s="220" t="s">
        <v>140</v>
      </c>
      <c r="E388" s="221" t="s">
        <v>1241</v>
      </c>
      <c r="F388" s="222" t="s">
        <v>1242</v>
      </c>
      <c r="G388" s="223" t="s">
        <v>143</v>
      </c>
      <c r="H388" s="224">
        <v>32.802</v>
      </c>
      <c r="I388" s="225"/>
      <c r="J388" s="226">
        <f>ROUND(I388*H388,2)</f>
        <v>0</v>
      </c>
      <c r="K388" s="222" t="s">
        <v>144</v>
      </c>
      <c r="L388" s="46"/>
      <c r="M388" s="227" t="s">
        <v>19</v>
      </c>
      <c r="N388" s="228" t="s">
        <v>43</v>
      </c>
      <c r="O388" s="86"/>
      <c r="P388" s="229">
        <f>O388*H388</f>
        <v>0</v>
      </c>
      <c r="Q388" s="229">
        <v>2.0000000000000002E-05</v>
      </c>
      <c r="R388" s="229">
        <f>Q388*H388</f>
        <v>0.0006560400000000001</v>
      </c>
      <c r="S388" s="229">
        <v>0</v>
      </c>
      <c r="T388" s="230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1" t="s">
        <v>145</v>
      </c>
      <c r="AT388" s="231" t="s">
        <v>140</v>
      </c>
      <c r="AU388" s="231" t="s">
        <v>82</v>
      </c>
      <c r="AY388" s="19" t="s">
        <v>138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9" t="s">
        <v>80</v>
      </c>
      <c r="BK388" s="232">
        <f>ROUND(I388*H388,2)</f>
        <v>0</v>
      </c>
      <c r="BL388" s="19" t="s">
        <v>145</v>
      </c>
      <c r="BM388" s="231" t="s">
        <v>1243</v>
      </c>
    </row>
    <row r="389" s="2" customFormat="1">
      <c r="A389" s="40"/>
      <c r="B389" s="41"/>
      <c r="C389" s="42"/>
      <c r="D389" s="233" t="s">
        <v>147</v>
      </c>
      <c r="E389" s="42"/>
      <c r="F389" s="234" t="s">
        <v>1242</v>
      </c>
      <c r="G389" s="42"/>
      <c r="H389" s="42"/>
      <c r="I389" s="138"/>
      <c r="J389" s="42"/>
      <c r="K389" s="42"/>
      <c r="L389" s="46"/>
      <c r="M389" s="235"/>
      <c r="N389" s="236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147</v>
      </c>
      <c r="AU389" s="19" t="s">
        <v>82</v>
      </c>
    </row>
    <row r="390" s="13" customFormat="1">
      <c r="A390" s="13"/>
      <c r="B390" s="237"/>
      <c r="C390" s="238"/>
      <c r="D390" s="233" t="s">
        <v>149</v>
      </c>
      <c r="E390" s="239" t="s">
        <v>19</v>
      </c>
      <c r="F390" s="240" t="s">
        <v>1244</v>
      </c>
      <c r="G390" s="238"/>
      <c r="H390" s="241">
        <v>32.802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149</v>
      </c>
      <c r="AU390" s="247" t="s">
        <v>82</v>
      </c>
      <c r="AV390" s="13" t="s">
        <v>82</v>
      </c>
      <c r="AW390" s="13" t="s">
        <v>33</v>
      </c>
      <c r="AX390" s="13" t="s">
        <v>80</v>
      </c>
      <c r="AY390" s="247" t="s">
        <v>138</v>
      </c>
    </row>
    <row r="391" s="2" customFormat="1" ht="16.5" customHeight="1">
      <c r="A391" s="40"/>
      <c r="B391" s="41"/>
      <c r="C391" s="220" t="s">
        <v>578</v>
      </c>
      <c r="D391" s="220" t="s">
        <v>140</v>
      </c>
      <c r="E391" s="221" t="s">
        <v>1245</v>
      </c>
      <c r="F391" s="222" t="s">
        <v>1246</v>
      </c>
      <c r="G391" s="223" t="s">
        <v>305</v>
      </c>
      <c r="H391" s="224">
        <v>1.105</v>
      </c>
      <c r="I391" s="225"/>
      <c r="J391" s="226">
        <f>ROUND(I391*H391,2)</f>
        <v>0</v>
      </c>
      <c r="K391" s="222" t="s">
        <v>144</v>
      </c>
      <c r="L391" s="46"/>
      <c r="M391" s="227" t="s">
        <v>19</v>
      </c>
      <c r="N391" s="228" t="s">
        <v>43</v>
      </c>
      <c r="O391" s="86"/>
      <c r="P391" s="229">
        <f>O391*H391</f>
        <v>0</v>
      </c>
      <c r="Q391" s="229">
        <v>1.04877</v>
      </c>
      <c r="R391" s="229">
        <f>Q391*H391</f>
        <v>1.1588908499999999</v>
      </c>
      <c r="S391" s="229">
        <v>0</v>
      </c>
      <c r="T391" s="230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1" t="s">
        <v>145</v>
      </c>
      <c r="AT391" s="231" t="s">
        <v>140</v>
      </c>
      <c r="AU391" s="231" t="s">
        <v>82</v>
      </c>
      <c r="AY391" s="19" t="s">
        <v>138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9" t="s">
        <v>80</v>
      </c>
      <c r="BK391" s="232">
        <f>ROUND(I391*H391,2)</f>
        <v>0</v>
      </c>
      <c r="BL391" s="19" t="s">
        <v>145</v>
      </c>
      <c r="BM391" s="231" t="s">
        <v>1247</v>
      </c>
    </row>
    <row r="392" s="2" customFormat="1">
      <c r="A392" s="40"/>
      <c r="B392" s="41"/>
      <c r="C392" s="42"/>
      <c r="D392" s="233" t="s">
        <v>147</v>
      </c>
      <c r="E392" s="42"/>
      <c r="F392" s="234" t="s">
        <v>1246</v>
      </c>
      <c r="G392" s="42"/>
      <c r="H392" s="42"/>
      <c r="I392" s="138"/>
      <c r="J392" s="42"/>
      <c r="K392" s="42"/>
      <c r="L392" s="46"/>
      <c r="M392" s="235"/>
      <c r="N392" s="236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147</v>
      </c>
      <c r="AU392" s="19" t="s">
        <v>82</v>
      </c>
    </row>
    <row r="393" s="14" customFormat="1">
      <c r="A393" s="14"/>
      <c r="B393" s="249"/>
      <c r="C393" s="250"/>
      <c r="D393" s="233" t="s">
        <v>149</v>
      </c>
      <c r="E393" s="251" t="s">
        <v>19</v>
      </c>
      <c r="F393" s="252" t="s">
        <v>1248</v>
      </c>
      <c r="G393" s="250"/>
      <c r="H393" s="251" t="s">
        <v>19</v>
      </c>
      <c r="I393" s="253"/>
      <c r="J393" s="250"/>
      <c r="K393" s="250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149</v>
      </c>
      <c r="AU393" s="258" t="s">
        <v>82</v>
      </c>
      <c r="AV393" s="14" t="s">
        <v>80</v>
      </c>
      <c r="AW393" s="14" t="s">
        <v>33</v>
      </c>
      <c r="AX393" s="14" t="s">
        <v>72</v>
      </c>
      <c r="AY393" s="258" t="s">
        <v>138</v>
      </c>
    </row>
    <row r="394" s="13" customFormat="1">
      <c r="A394" s="13"/>
      <c r="B394" s="237"/>
      <c r="C394" s="238"/>
      <c r="D394" s="233" t="s">
        <v>149</v>
      </c>
      <c r="E394" s="239" t="s">
        <v>19</v>
      </c>
      <c r="F394" s="240" t="s">
        <v>1249</v>
      </c>
      <c r="G394" s="238"/>
      <c r="H394" s="241">
        <v>1.105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149</v>
      </c>
      <c r="AU394" s="247" t="s">
        <v>82</v>
      </c>
      <c r="AV394" s="13" t="s">
        <v>82</v>
      </c>
      <c r="AW394" s="13" t="s">
        <v>33</v>
      </c>
      <c r="AX394" s="13" t="s">
        <v>80</v>
      </c>
      <c r="AY394" s="247" t="s">
        <v>138</v>
      </c>
    </row>
    <row r="395" s="2" customFormat="1" ht="16.5" customHeight="1">
      <c r="A395" s="40"/>
      <c r="B395" s="41"/>
      <c r="C395" s="220" t="s">
        <v>585</v>
      </c>
      <c r="D395" s="220" t="s">
        <v>140</v>
      </c>
      <c r="E395" s="221" t="s">
        <v>1250</v>
      </c>
      <c r="F395" s="222" t="s">
        <v>1251</v>
      </c>
      <c r="G395" s="223" t="s">
        <v>184</v>
      </c>
      <c r="H395" s="224">
        <v>35.238999999999997</v>
      </c>
      <c r="I395" s="225"/>
      <c r="J395" s="226">
        <f>ROUND(I395*H395,2)</f>
        <v>0</v>
      </c>
      <c r="K395" s="222" t="s">
        <v>144</v>
      </c>
      <c r="L395" s="46"/>
      <c r="M395" s="227" t="s">
        <v>19</v>
      </c>
      <c r="N395" s="228" t="s">
        <v>43</v>
      </c>
      <c r="O395" s="86"/>
      <c r="P395" s="229">
        <f>O395*H395</f>
        <v>0</v>
      </c>
      <c r="Q395" s="229">
        <v>2.4535100000000001</v>
      </c>
      <c r="R395" s="229">
        <f>Q395*H395</f>
        <v>86.459238889999995</v>
      </c>
      <c r="S395" s="229">
        <v>0</v>
      </c>
      <c r="T395" s="230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1" t="s">
        <v>145</v>
      </c>
      <c r="AT395" s="231" t="s">
        <v>140</v>
      </c>
      <c r="AU395" s="231" t="s">
        <v>82</v>
      </c>
      <c r="AY395" s="19" t="s">
        <v>138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9" t="s">
        <v>80</v>
      </c>
      <c r="BK395" s="232">
        <f>ROUND(I395*H395,2)</f>
        <v>0</v>
      </c>
      <c r="BL395" s="19" t="s">
        <v>145</v>
      </c>
      <c r="BM395" s="231" t="s">
        <v>1252</v>
      </c>
    </row>
    <row r="396" s="2" customFormat="1">
      <c r="A396" s="40"/>
      <c r="B396" s="41"/>
      <c r="C396" s="42"/>
      <c r="D396" s="233" t="s">
        <v>147</v>
      </c>
      <c r="E396" s="42"/>
      <c r="F396" s="234" t="s">
        <v>1251</v>
      </c>
      <c r="G396" s="42"/>
      <c r="H396" s="42"/>
      <c r="I396" s="138"/>
      <c r="J396" s="42"/>
      <c r="K396" s="42"/>
      <c r="L396" s="46"/>
      <c r="M396" s="235"/>
      <c r="N396" s="236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147</v>
      </c>
      <c r="AU396" s="19" t="s">
        <v>82</v>
      </c>
    </row>
    <row r="397" s="14" customFormat="1">
      <c r="A397" s="14"/>
      <c r="B397" s="249"/>
      <c r="C397" s="250"/>
      <c r="D397" s="233" t="s">
        <v>149</v>
      </c>
      <c r="E397" s="251" t="s">
        <v>19</v>
      </c>
      <c r="F397" s="252" t="s">
        <v>1253</v>
      </c>
      <c r="G397" s="250"/>
      <c r="H397" s="251" t="s">
        <v>19</v>
      </c>
      <c r="I397" s="253"/>
      <c r="J397" s="250"/>
      <c r="K397" s="250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149</v>
      </c>
      <c r="AU397" s="258" t="s">
        <v>82</v>
      </c>
      <c r="AV397" s="14" t="s">
        <v>80</v>
      </c>
      <c r="AW397" s="14" t="s">
        <v>33</v>
      </c>
      <c r="AX397" s="14" t="s">
        <v>72</v>
      </c>
      <c r="AY397" s="258" t="s">
        <v>138</v>
      </c>
    </row>
    <row r="398" s="13" customFormat="1">
      <c r="A398" s="13"/>
      <c r="B398" s="237"/>
      <c r="C398" s="238"/>
      <c r="D398" s="233" t="s">
        <v>149</v>
      </c>
      <c r="E398" s="239" t="s">
        <v>19</v>
      </c>
      <c r="F398" s="240" t="s">
        <v>1254</v>
      </c>
      <c r="G398" s="238"/>
      <c r="H398" s="241">
        <v>17.050000000000001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149</v>
      </c>
      <c r="AU398" s="247" t="s">
        <v>82</v>
      </c>
      <c r="AV398" s="13" t="s">
        <v>82</v>
      </c>
      <c r="AW398" s="13" t="s">
        <v>33</v>
      </c>
      <c r="AX398" s="13" t="s">
        <v>72</v>
      </c>
      <c r="AY398" s="247" t="s">
        <v>138</v>
      </c>
    </row>
    <row r="399" s="13" customFormat="1">
      <c r="A399" s="13"/>
      <c r="B399" s="237"/>
      <c r="C399" s="238"/>
      <c r="D399" s="233" t="s">
        <v>149</v>
      </c>
      <c r="E399" s="239" t="s">
        <v>19</v>
      </c>
      <c r="F399" s="240" t="s">
        <v>1255</v>
      </c>
      <c r="G399" s="238"/>
      <c r="H399" s="241">
        <v>18.189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149</v>
      </c>
      <c r="AU399" s="247" t="s">
        <v>82</v>
      </c>
      <c r="AV399" s="13" t="s">
        <v>82</v>
      </c>
      <c r="AW399" s="13" t="s">
        <v>33</v>
      </c>
      <c r="AX399" s="13" t="s">
        <v>72</v>
      </c>
      <c r="AY399" s="247" t="s">
        <v>138</v>
      </c>
    </row>
    <row r="400" s="15" customFormat="1">
      <c r="A400" s="15"/>
      <c r="B400" s="276"/>
      <c r="C400" s="277"/>
      <c r="D400" s="233" t="s">
        <v>149</v>
      </c>
      <c r="E400" s="278" t="s">
        <v>19</v>
      </c>
      <c r="F400" s="279" t="s">
        <v>953</v>
      </c>
      <c r="G400" s="277"/>
      <c r="H400" s="280">
        <v>35.238999999999997</v>
      </c>
      <c r="I400" s="281"/>
      <c r="J400" s="277"/>
      <c r="K400" s="277"/>
      <c r="L400" s="282"/>
      <c r="M400" s="283"/>
      <c r="N400" s="284"/>
      <c r="O400" s="284"/>
      <c r="P400" s="284"/>
      <c r="Q400" s="284"/>
      <c r="R400" s="284"/>
      <c r="S400" s="284"/>
      <c r="T400" s="28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6" t="s">
        <v>149</v>
      </c>
      <c r="AU400" s="286" t="s">
        <v>82</v>
      </c>
      <c r="AV400" s="15" t="s">
        <v>145</v>
      </c>
      <c r="AW400" s="15" t="s">
        <v>33</v>
      </c>
      <c r="AX400" s="15" t="s">
        <v>80</v>
      </c>
      <c r="AY400" s="286" t="s">
        <v>138</v>
      </c>
    </row>
    <row r="401" s="2" customFormat="1" ht="24" customHeight="1">
      <c r="A401" s="40"/>
      <c r="B401" s="41"/>
      <c r="C401" s="220" t="s">
        <v>593</v>
      </c>
      <c r="D401" s="220" t="s">
        <v>140</v>
      </c>
      <c r="E401" s="221" t="s">
        <v>1256</v>
      </c>
      <c r="F401" s="222" t="s">
        <v>1257</v>
      </c>
      <c r="G401" s="223" t="s">
        <v>143</v>
      </c>
      <c r="H401" s="224">
        <v>145.60900000000001</v>
      </c>
      <c r="I401" s="225"/>
      <c r="J401" s="226">
        <f>ROUND(I401*H401,2)</f>
        <v>0</v>
      </c>
      <c r="K401" s="222" t="s">
        <v>144</v>
      </c>
      <c r="L401" s="46"/>
      <c r="M401" s="227" t="s">
        <v>19</v>
      </c>
      <c r="N401" s="228" t="s">
        <v>43</v>
      </c>
      <c r="O401" s="86"/>
      <c r="P401" s="229">
        <f>O401*H401</f>
        <v>0</v>
      </c>
      <c r="Q401" s="229">
        <v>0.00182</v>
      </c>
      <c r="R401" s="229">
        <f>Q401*H401</f>
        <v>0.26500838000000004</v>
      </c>
      <c r="S401" s="229">
        <v>0</v>
      </c>
      <c r="T401" s="230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31" t="s">
        <v>145</v>
      </c>
      <c r="AT401" s="231" t="s">
        <v>140</v>
      </c>
      <c r="AU401" s="231" t="s">
        <v>82</v>
      </c>
      <c r="AY401" s="19" t="s">
        <v>138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9" t="s">
        <v>80</v>
      </c>
      <c r="BK401" s="232">
        <f>ROUND(I401*H401,2)</f>
        <v>0</v>
      </c>
      <c r="BL401" s="19" t="s">
        <v>145</v>
      </c>
      <c r="BM401" s="231" t="s">
        <v>1258</v>
      </c>
    </row>
    <row r="402" s="2" customFormat="1">
      <c r="A402" s="40"/>
      <c r="B402" s="41"/>
      <c r="C402" s="42"/>
      <c r="D402" s="233" t="s">
        <v>147</v>
      </c>
      <c r="E402" s="42"/>
      <c r="F402" s="234" t="s">
        <v>1257</v>
      </c>
      <c r="G402" s="42"/>
      <c r="H402" s="42"/>
      <c r="I402" s="138"/>
      <c r="J402" s="42"/>
      <c r="K402" s="42"/>
      <c r="L402" s="46"/>
      <c r="M402" s="235"/>
      <c r="N402" s="236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147</v>
      </c>
      <c r="AU402" s="19" t="s">
        <v>82</v>
      </c>
    </row>
    <row r="403" s="14" customFormat="1">
      <c r="A403" s="14"/>
      <c r="B403" s="249"/>
      <c r="C403" s="250"/>
      <c r="D403" s="233" t="s">
        <v>149</v>
      </c>
      <c r="E403" s="251" t="s">
        <v>19</v>
      </c>
      <c r="F403" s="252" t="s">
        <v>1259</v>
      </c>
      <c r="G403" s="250"/>
      <c r="H403" s="251" t="s">
        <v>19</v>
      </c>
      <c r="I403" s="253"/>
      <c r="J403" s="250"/>
      <c r="K403" s="250"/>
      <c r="L403" s="254"/>
      <c r="M403" s="255"/>
      <c r="N403" s="256"/>
      <c r="O403" s="256"/>
      <c r="P403" s="256"/>
      <c r="Q403" s="256"/>
      <c r="R403" s="256"/>
      <c r="S403" s="256"/>
      <c r="T403" s="25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8" t="s">
        <v>149</v>
      </c>
      <c r="AU403" s="258" t="s">
        <v>82</v>
      </c>
      <c r="AV403" s="14" t="s">
        <v>80</v>
      </c>
      <c r="AW403" s="14" t="s">
        <v>33</v>
      </c>
      <c r="AX403" s="14" t="s">
        <v>72</v>
      </c>
      <c r="AY403" s="258" t="s">
        <v>138</v>
      </c>
    </row>
    <row r="404" s="13" customFormat="1">
      <c r="A404" s="13"/>
      <c r="B404" s="237"/>
      <c r="C404" s="238"/>
      <c r="D404" s="233" t="s">
        <v>149</v>
      </c>
      <c r="E404" s="239" t="s">
        <v>19</v>
      </c>
      <c r="F404" s="240" t="s">
        <v>1260</v>
      </c>
      <c r="G404" s="238"/>
      <c r="H404" s="241">
        <v>70.695999999999998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149</v>
      </c>
      <c r="AU404" s="247" t="s">
        <v>82</v>
      </c>
      <c r="AV404" s="13" t="s">
        <v>82</v>
      </c>
      <c r="AW404" s="13" t="s">
        <v>33</v>
      </c>
      <c r="AX404" s="13" t="s">
        <v>72</v>
      </c>
      <c r="AY404" s="247" t="s">
        <v>138</v>
      </c>
    </row>
    <row r="405" s="13" customFormat="1">
      <c r="A405" s="13"/>
      <c r="B405" s="237"/>
      <c r="C405" s="238"/>
      <c r="D405" s="233" t="s">
        <v>149</v>
      </c>
      <c r="E405" s="239" t="s">
        <v>19</v>
      </c>
      <c r="F405" s="240" t="s">
        <v>1261</v>
      </c>
      <c r="G405" s="238"/>
      <c r="H405" s="241">
        <v>74.912999999999997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149</v>
      </c>
      <c r="AU405" s="247" t="s">
        <v>82</v>
      </c>
      <c r="AV405" s="13" t="s">
        <v>82</v>
      </c>
      <c r="AW405" s="13" t="s">
        <v>33</v>
      </c>
      <c r="AX405" s="13" t="s">
        <v>72</v>
      </c>
      <c r="AY405" s="247" t="s">
        <v>138</v>
      </c>
    </row>
    <row r="406" s="15" customFormat="1">
      <c r="A406" s="15"/>
      <c r="B406" s="276"/>
      <c r="C406" s="277"/>
      <c r="D406" s="233" t="s">
        <v>149</v>
      </c>
      <c r="E406" s="278" t="s">
        <v>19</v>
      </c>
      <c r="F406" s="279" t="s">
        <v>953</v>
      </c>
      <c r="G406" s="277"/>
      <c r="H406" s="280">
        <v>145.60900000000001</v>
      </c>
      <c r="I406" s="281"/>
      <c r="J406" s="277"/>
      <c r="K406" s="277"/>
      <c r="L406" s="282"/>
      <c r="M406" s="283"/>
      <c r="N406" s="284"/>
      <c r="O406" s="284"/>
      <c r="P406" s="284"/>
      <c r="Q406" s="284"/>
      <c r="R406" s="284"/>
      <c r="S406" s="284"/>
      <c r="T406" s="28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6" t="s">
        <v>149</v>
      </c>
      <c r="AU406" s="286" t="s">
        <v>82</v>
      </c>
      <c r="AV406" s="15" t="s">
        <v>145</v>
      </c>
      <c r="AW406" s="15" t="s">
        <v>33</v>
      </c>
      <c r="AX406" s="15" t="s">
        <v>80</v>
      </c>
      <c r="AY406" s="286" t="s">
        <v>138</v>
      </c>
    </row>
    <row r="407" s="2" customFormat="1" ht="24" customHeight="1">
      <c r="A407" s="40"/>
      <c r="B407" s="41"/>
      <c r="C407" s="220" t="s">
        <v>599</v>
      </c>
      <c r="D407" s="220" t="s">
        <v>140</v>
      </c>
      <c r="E407" s="221" t="s">
        <v>1262</v>
      </c>
      <c r="F407" s="222" t="s">
        <v>1263</v>
      </c>
      <c r="G407" s="223" t="s">
        <v>143</v>
      </c>
      <c r="H407" s="224">
        <v>145.608</v>
      </c>
      <c r="I407" s="225"/>
      <c r="J407" s="226">
        <f>ROUND(I407*H407,2)</f>
        <v>0</v>
      </c>
      <c r="K407" s="222" t="s">
        <v>144</v>
      </c>
      <c r="L407" s="46"/>
      <c r="M407" s="227" t="s">
        <v>19</v>
      </c>
      <c r="N407" s="228" t="s">
        <v>43</v>
      </c>
      <c r="O407" s="86"/>
      <c r="P407" s="229">
        <f>O407*H407</f>
        <v>0</v>
      </c>
      <c r="Q407" s="229">
        <v>4.0000000000000003E-05</v>
      </c>
      <c r="R407" s="229">
        <f>Q407*H407</f>
        <v>0.0058243200000000009</v>
      </c>
      <c r="S407" s="229">
        <v>0</v>
      </c>
      <c r="T407" s="230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31" t="s">
        <v>145</v>
      </c>
      <c r="AT407" s="231" t="s">
        <v>140</v>
      </c>
      <c r="AU407" s="231" t="s">
        <v>82</v>
      </c>
      <c r="AY407" s="19" t="s">
        <v>138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9" t="s">
        <v>80</v>
      </c>
      <c r="BK407" s="232">
        <f>ROUND(I407*H407,2)</f>
        <v>0</v>
      </c>
      <c r="BL407" s="19" t="s">
        <v>145</v>
      </c>
      <c r="BM407" s="231" t="s">
        <v>1264</v>
      </c>
    </row>
    <row r="408" s="2" customFormat="1">
      <c r="A408" s="40"/>
      <c r="B408" s="41"/>
      <c r="C408" s="42"/>
      <c r="D408" s="233" t="s">
        <v>147</v>
      </c>
      <c r="E408" s="42"/>
      <c r="F408" s="234" t="s">
        <v>1263</v>
      </c>
      <c r="G408" s="42"/>
      <c r="H408" s="42"/>
      <c r="I408" s="138"/>
      <c r="J408" s="42"/>
      <c r="K408" s="42"/>
      <c r="L408" s="46"/>
      <c r="M408" s="235"/>
      <c r="N408" s="236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147</v>
      </c>
      <c r="AU408" s="19" t="s">
        <v>82</v>
      </c>
    </row>
    <row r="409" s="13" customFormat="1">
      <c r="A409" s="13"/>
      <c r="B409" s="237"/>
      <c r="C409" s="238"/>
      <c r="D409" s="233" t="s">
        <v>149</v>
      </c>
      <c r="E409" s="239" t="s">
        <v>19</v>
      </c>
      <c r="F409" s="240" t="s">
        <v>1265</v>
      </c>
      <c r="G409" s="238"/>
      <c r="H409" s="241">
        <v>145.608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149</v>
      </c>
      <c r="AU409" s="247" t="s">
        <v>82</v>
      </c>
      <c r="AV409" s="13" t="s">
        <v>82</v>
      </c>
      <c r="AW409" s="13" t="s">
        <v>33</v>
      </c>
      <c r="AX409" s="13" t="s">
        <v>80</v>
      </c>
      <c r="AY409" s="247" t="s">
        <v>138</v>
      </c>
    </row>
    <row r="410" s="2" customFormat="1" ht="16.5" customHeight="1">
      <c r="A410" s="40"/>
      <c r="B410" s="41"/>
      <c r="C410" s="220" t="s">
        <v>607</v>
      </c>
      <c r="D410" s="220" t="s">
        <v>140</v>
      </c>
      <c r="E410" s="221" t="s">
        <v>1266</v>
      </c>
      <c r="F410" s="222" t="s">
        <v>1267</v>
      </c>
      <c r="G410" s="223" t="s">
        <v>305</v>
      </c>
      <c r="H410" s="224">
        <v>8.4570000000000007</v>
      </c>
      <c r="I410" s="225"/>
      <c r="J410" s="226">
        <f>ROUND(I410*H410,2)</f>
        <v>0</v>
      </c>
      <c r="K410" s="222" t="s">
        <v>144</v>
      </c>
      <c r="L410" s="46"/>
      <c r="M410" s="227" t="s">
        <v>19</v>
      </c>
      <c r="N410" s="228" t="s">
        <v>43</v>
      </c>
      <c r="O410" s="86"/>
      <c r="P410" s="229">
        <f>O410*H410</f>
        <v>0</v>
      </c>
      <c r="Q410" s="229">
        <v>1.0763700000000001</v>
      </c>
      <c r="R410" s="229">
        <f>Q410*H410</f>
        <v>9.1028610900000011</v>
      </c>
      <c r="S410" s="229">
        <v>0</v>
      </c>
      <c r="T410" s="230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31" t="s">
        <v>145</v>
      </c>
      <c r="AT410" s="231" t="s">
        <v>140</v>
      </c>
      <c r="AU410" s="231" t="s">
        <v>82</v>
      </c>
      <c r="AY410" s="19" t="s">
        <v>138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9" t="s">
        <v>80</v>
      </c>
      <c r="BK410" s="232">
        <f>ROUND(I410*H410,2)</f>
        <v>0</v>
      </c>
      <c r="BL410" s="19" t="s">
        <v>145</v>
      </c>
      <c r="BM410" s="231" t="s">
        <v>1268</v>
      </c>
    </row>
    <row r="411" s="2" customFormat="1">
      <c r="A411" s="40"/>
      <c r="B411" s="41"/>
      <c r="C411" s="42"/>
      <c r="D411" s="233" t="s">
        <v>147</v>
      </c>
      <c r="E411" s="42"/>
      <c r="F411" s="234" t="s">
        <v>1267</v>
      </c>
      <c r="G411" s="42"/>
      <c r="H411" s="42"/>
      <c r="I411" s="138"/>
      <c r="J411" s="42"/>
      <c r="K411" s="42"/>
      <c r="L411" s="46"/>
      <c r="M411" s="235"/>
      <c r="N411" s="236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147</v>
      </c>
      <c r="AU411" s="19" t="s">
        <v>82</v>
      </c>
    </row>
    <row r="412" s="14" customFormat="1">
      <c r="A412" s="14"/>
      <c r="B412" s="249"/>
      <c r="C412" s="250"/>
      <c r="D412" s="233" t="s">
        <v>149</v>
      </c>
      <c r="E412" s="251" t="s">
        <v>19</v>
      </c>
      <c r="F412" s="252" t="s">
        <v>1269</v>
      </c>
      <c r="G412" s="250"/>
      <c r="H412" s="251" t="s">
        <v>19</v>
      </c>
      <c r="I412" s="253"/>
      <c r="J412" s="250"/>
      <c r="K412" s="250"/>
      <c r="L412" s="254"/>
      <c r="M412" s="255"/>
      <c r="N412" s="256"/>
      <c r="O412" s="256"/>
      <c r="P412" s="256"/>
      <c r="Q412" s="256"/>
      <c r="R412" s="256"/>
      <c r="S412" s="256"/>
      <c r="T412" s="25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8" t="s">
        <v>149</v>
      </c>
      <c r="AU412" s="258" t="s">
        <v>82</v>
      </c>
      <c r="AV412" s="14" t="s">
        <v>80</v>
      </c>
      <c r="AW412" s="14" t="s">
        <v>33</v>
      </c>
      <c r="AX412" s="14" t="s">
        <v>72</v>
      </c>
      <c r="AY412" s="258" t="s">
        <v>138</v>
      </c>
    </row>
    <row r="413" s="13" customFormat="1">
      <c r="A413" s="13"/>
      <c r="B413" s="237"/>
      <c r="C413" s="238"/>
      <c r="D413" s="233" t="s">
        <v>149</v>
      </c>
      <c r="E413" s="239" t="s">
        <v>19</v>
      </c>
      <c r="F413" s="240" t="s">
        <v>1270</v>
      </c>
      <c r="G413" s="238"/>
      <c r="H413" s="241">
        <v>8.4570000000000007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149</v>
      </c>
      <c r="AU413" s="247" t="s">
        <v>82</v>
      </c>
      <c r="AV413" s="13" t="s">
        <v>82</v>
      </c>
      <c r="AW413" s="13" t="s">
        <v>33</v>
      </c>
      <c r="AX413" s="13" t="s">
        <v>80</v>
      </c>
      <c r="AY413" s="247" t="s">
        <v>138</v>
      </c>
    </row>
    <row r="414" s="2" customFormat="1" ht="24" customHeight="1">
      <c r="A414" s="40"/>
      <c r="B414" s="41"/>
      <c r="C414" s="220" t="s">
        <v>615</v>
      </c>
      <c r="D414" s="220" t="s">
        <v>140</v>
      </c>
      <c r="E414" s="221" t="s">
        <v>1271</v>
      </c>
      <c r="F414" s="222" t="s">
        <v>1272</v>
      </c>
      <c r="G414" s="223" t="s">
        <v>526</v>
      </c>
      <c r="H414" s="224">
        <v>6</v>
      </c>
      <c r="I414" s="225"/>
      <c r="J414" s="226">
        <f>ROUND(I414*H414,2)</f>
        <v>0</v>
      </c>
      <c r="K414" s="222" t="s">
        <v>144</v>
      </c>
      <c r="L414" s="46"/>
      <c r="M414" s="227" t="s">
        <v>19</v>
      </c>
      <c r="N414" s="228" t="s">
        <v>43</v>
      </c>
      <c r="O414" s="86"/>
      <c r="P414" s="229">
        <f>O414*H414</f>
        <v>0</v>
      </c>
      <c r="Q414" s="229">
        <v>0.34076000000000001</v>
      </c>
      <c r="R414" s="229">
        <f>Q414*H414</f>
        <v>2.0445600000000002</v>
      </c>
      <c r="S414" s="229">
        <v>0</v>
      </c>
      <c r="T414" s="230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31" t="s">
        <v>145</v>
      </c>
      <c r="AT414" s="231" t="s">
        <v>140</v>
      </c>
      <c r="AU414" s="231" t="s">
        <v>82</v>
      </c>
      <c r="AY414" s="19" t="s">
        <v>138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9" t="s">
        <v>80</v>
      </c>
      <c r="BK414" s="232">
        <f>ROUND(I414*H414,2)</f>
        <v>0</v>
      </c>
      <c r="BL414" s="19" t="s">
        <v>145</v>
      </c>
      <c r="BM414" s="231" t="s">
        <v>1273</v>
      </c>
    </row>
    <row r="415" s="2" customFormat="1">
      <c r="A415" s="40"/>
      <c r="B415" s="41"/>
      <c r="C415" s="42"/>
      <c r="D415" s="233" t="s">
        <v>147</v>
      </c>
      <c r="E415" s="42"/>
      <c r="F415" s="234" t="s">
        <v>1272</v>
      </c>
      <c r="G415" s="42"/>
      <c r="H415" s="42"/>
      <c r="I415" s="138"/>
      <c r="J415" s="42"/>
      <c r="K415" s="42"/>
      <c r="L415" s="46"/>
      <c r="M415" s="235"/>
      <c r="N415" s="23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147</v>
      </c>
      <c r="AU415" s="19" t="s">
        <v>82</v>
      </c>
    </row>
    <row r="416" s="13" customFormat="1">
      <c r="A416" s="13"/>
      <c r="B416" s="237"/>
      <c r="C416" s="238"/>
      <c r="D416" s="233" t="s">
        <v>149</v>
      </c>
      <c r="E416" s="239" t="s">
        <v>19</v>
      </c>
      <c r="F416" s="240" t="s">
        <v>1274</v>
      </c>
      <c r="G416" s="238"/>
      <c r="H416" s="241">
        <v>6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149</v>
      </c>
      <c r="AU416" s="247" t="s">
        <v>82</v>
      </c>
      <c r="AV416" s="13" t="s">
        <v>82</v>
      </c>
      <c r="AW416" s="13" t="s">
        <v>33</v>
      </c>
      <c r="AX416" s="13" t="s">
        <v>80</v>
      </c>
      <c r="AY416" s="247" t="s">
        <v>138</v>
      </c>
    </row>
    <row r="417" s="14" customFormat="1">
      <c r="A417" s="14"/>
      <c r="B417" s="249"/>
      <c r="C417" s="250"/>
      <c r="D417" s="233" t="s">
        <v>149</v>
      </c>
      <c r="E417" s="251" t="s">
        <v>19</v>
      </c>
      <c r="F417" s="252" t="s">
        <v>1275</v>
      </c>
      <c r="G417" s="250"/>
      <c r="H417" s="251" t="s">
        <v>19</v>
      </c>
      <c r="I417" s="253"/>
      <c r="J417" s="250"/>
      <c r="K417" s="250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149</v>
      </c>
      <c r="AU417" s="258" t="s">
        <v>82</v>
      </c>
      <c r="AV417" s="14" t="s">
        <v>80</v>
      </c>
      <c r="AW417" s="14" t="s">
        <v>33</v>
      </c>
      <c r="AX417" s="14" t="s">
        <v>72</v>
      </c>
      <c r="AY417" s="258" t="s">
        <v>138</v>
      </c>
    </row>
    <row r="418" s="2" customFormat="1" ht="16.5" customHeight="1">
      <c r="A418" s="40"/>
      <c r="B418" s="41"/>
      <c r="C418" s="259" t="s">
        <v>621</v>
      </c>
      <c r="D418" s="259" t="s">
        <v>268</v>
      </c>
      <c r="E418" s="260" t="s">
        <v>1276</v>
      </c>
      <c r="F418" s="261" t="s">
        <v>1277</v>
      </c>
      <c r="G418" s="262" t="s">
        <v>526</v>
      </c>
      <c r="H418" s="263">
        <v>5.3330000000000002</v>
      </c>
      <c r="I418" s="264"/>
      <c r="J418" s="265">
        <f>ROUND(I418*H418,2)</f>
        <v>0</v>
      </c>
      <c r="K418" s="261" t="s">
        <v>144</v>
      </c>
      <c r="L418" s="266"/>
      <c r="M418" s="267" t="s">
        <v>19</v>
      </c>
      <c r="N418" s="268" t="s">
        <v>43</v>
      </c>
      <c r="O418" s="86"/>
      <c r="P418" s="229">
        <f>O418*H418</f>
        <v>0</v>
      </c>
      <c r="Q418" s="229">
        <v>7.2300000000000004</v>
      </c>
      <c r="R418" s="229">
        <f>Q418*H418</f>
        <v>38.557590000000005</v>
      </c>
      <c r="S418" s="229">
        <v>0</v>
      </c>
      <c r="T418" s="230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1" t="s">
        <v>188</v>
      </c>
      <c r="AT418" s="231" t="s">
        <v>268</v>
      </c>
      <c r="AU418" s="231" t="s">
        <v>82</v>
      </c>
      <c r="AY418" s="19" t="s">
        <v>138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9" t="s">
        <v>80</v>
      </c>
      <c r="BK418" s="232">
        <f>ROUND(I418*H418,2)</f>
        <v>0</v>
      </c>
      <c r="BL418" s="19" t="s">
        <v>145</v>
      </c>
      <c r="BM418" s="231" t="s">
        <v>1278</v>
      </c>
    </row>
    <row r="419" s="2" customFormat="1">
      <c r="A419" s="40"/>
      <c r="B419" s="41"/>
      <c r="C419" s="42"/>
      <c r="D419" s="233" t="s">
        <v>147</v>
      </c>
      <c r="E419" s="42"/>
      <c r="F419" s="234" t="s">
        <v>1277</v>
      </c>
      <c r="G419" s="42"/>
      <c r="H419" s="42"/>
      <c r="I419" s="138"/>
      <c r="J419" s="42"/>
      <c r="K419" s="42"/>
      <c r="L419" s="46"/>
      <c r="M419" s="235"/>
      <c r="N419" s="23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147</v>
      </c>
      <c r="AU419" s="19" t="s">
        <v>82</v>
      </c>
    </row>
    <row r="420" s="14" customFormat="1">
      <c r="A420" s="14"/>
      <c r="B420" s="249"/>
      <c r="C420" s="250"/>
      <c r="D420" s="233" t="s">
        <v>149</v>
      </c>
      <c r="E420" s="251" t="s">
        <v>19</v>
      </c>
      <c r="F420" s="252" t="s">
        <v>1279</v>
      </c>
      <c r="G420" s="250"/>
      <c r="H420" s="251" t="s">
        <v>19</v>
      </c>
      <c r="I420" s="253"/>
      <c r="J420" s="250"/>
      <c r="K420" s="250"/>
      <c r="L420" s="254"/>
      <c r="M420" s="255"/>
      <c r="N420" s="256"/>
      <c r="O420" s="256"/>
      <c r="P420" s="256"/>
      <c r="Q420" s="256"/>
      <c r="R420" s="256"/>
      <c r="S420" s="256"/>
      <c r="T420" s="25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8" t="s">
        <v>149</v>
      </c>
      <c r="AU420" s="258" t="s">
        <v>82</v>
      </c>
      <c r="AV420" s="14" t="s">
        <v>80</v>
      </c>
      <c r="AW420" s="14" t="s">
        <v>33</v>
      </c>
      <c r="AX420" s="14" t="s">
        <v>72</v>
      </c>
      <c r="AY420" s="258" t="s">
        <v>138</v>
      </c>
    </row>
    <row r="421" s="13" customFormat="1">
      <c r="A421" s="13"/>
      <c r="B421" s="237"/>
      <c r="C421" s="238"/>
      <c r="D421" s="233" t="s">
        <v>149</v>
      </c>
      <c r="E421" s="239" t="s">
        <v>19</v>
      </c>
      <c r="F421" s="240" t="s">
        <v>1280</v>
      </c>
      <c r="G421" s="238"/>
      <c r="H421" s="241">
        <v>5.3330000000000002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149</v>
      </c>
      <c r="AU421" s="247" t="s">
        <v>82</v>
      </c>
      <c r="AV421" s="13" t="s">
        <v>82</v>
      </c>
      <c r="AW421" s="13" t="s">
        <v>33</v>
      </c>
      <c r="AX421" s="13" t="s">
        <v>80</v>
      </c>
      <c r="AY421" s="247" t="s">
        <v>138</v>
      </c>
    </row>
    <row r="422" s="14" customFormat="1">
      <c r="A422" s="14"/>
      <c r="B422" s="249"/>
      <c r="C422" s="250"/>
      <c r="D422" s="233" t="s">
        <v>149</v>
      </c>
      <c r="E422" s="251" t="s">
        <v>19</v>
      </c>
      <c r="F422" s="252" t="s">
        <v>1281</v>
      </c>
      <c r="G422" s="250"/>
      <c r="H422" s="251" t="s">
        <v>19</v>
      </c>
      <c r="I422" s="253"/>
      <c r="J422" s="250"/>
      <c r="K422" s="250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149</v>
      </c>
      <c r="AU422" s="258" t="s">
        <v>82</v>
      </c>
      <c r="AV422" s="14" t="s">
        <v>80</v>
      </c>
      <c r="AW422" s="14" t="s">
        <v>33</v>
      </c>
      <c r="AX422" s="14" t="s">
        <v>72</v>
      </c>
      <c r="AY422" s="258" t="s">
        <v>138</v>
      </c>
    </row>
    <row r="423" s="12" customFormat="1" ht="22.8" customHeight="1">
      <c r="A423" s="12"/>
      <c r="B423" s="204"/>
      <c r="C423" s="205"/>
      <c r="D423" s="206" t="s">
        <v>71</v>
      </c>
      <c r="E423" s="218" t="s">
        <v>145</v>
      </c>
      <c r="F423" s="218" t="s">
        <v>397</v>
      </c>
      <c r="G423" s="205"/>
      <c r="H423" s="205"/>
      <c r="I423" s="208"/>
      <c r="J423" s="219">
        <f>BK423</f>
        <v>0</v>
      </c>
      <c r="K423" s="205"/>
      <c r="L423" s="210"/>
      <c r="M423" s="211"/>
      <c r="N423" s="212"/>
      <c r="O423" s="212"/>
      <c r="P423" s="213">
        <f>SUM(P424:P495)</f>
        <v>0</v>
      </c>
      <c r="Q423" s="212"/>
      <c r="R423" s="213">
        <f>SUM(R424:R495)</f>
        <v>272.82594125999998</v>
      </c>
      <c r="S423" s="212"/>
      <c r="T423" s="214">
        <f>SUM(T424:T495)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5" t="s">
        <v>80</v>
      </c>
      <c r="AT423" s="216" t="s">
        <v>71</v>
      </c>
      <c r="AU423" s="216" t="s">
        <v>80</v>
      </c>
      <c r="AY423" s="215" t="s">
        <v>138</v>
      </c>
      <c r="BK423" s="217">
        <f>SUM(BK424:BK495)</f>
        <v>0</v>
      </c>
    </row>
    <row r="424" s="2" customFormat="1" ht="24" customHeight="1">
      <c r="A424" s="40"/>
      <c r="B424" s="41"/>
      <c r="C424" s="220" t="s">
        <v>629</v>
      </c>
      <c r="D424" s="220" t="s">
        <v>140</v>
      </c>
      <c r="E424" s="221" t="s">
        <v>1282</v>
      </c>
      <c r="F424" s="222" t="s">
        <v>1283</v>
      </c>
      <c r="G424" s="223" t="s">
        <v>143</v>
      </c>
      <c r="H424" s="224">
        <v>172.47999999999999</v>
      </c>
      <c r="I424" s="225"/>
      <c r="J424" s="226">
        <f>ROUND(I424*H424,2)</f>
        <v>0</v>
      </c>
      <c r="K424" s="222" t="s">
        <v>144</v>
      </c>
      <c r="L424" s="46"/>
      <c r="M424" s="227" t="s">
        <v>19</v>
      </c>
      <c r="N424" s="228" t="s">
        <v>43</v>
      </c>
      <c r="O424" s="86"/>
      <c r="P424" s="229">
        <f>O424*H424</f>
        <v>0</v>
      </c>
      <c r="Q424" s="229">
        <v>0.31879000000000002</v>
      </c>
      <c r="R424" s="229">
        <f>Q424*H424</f>
        <v>54.984899200000001</v>
      </c>
      <c r="S424" s="229">
        <v>0</v>
      </c>
      <c r="T424" s="230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1" t="s">
        <v>145</v>
      </c>
      <c r="AT424" s="231" t="s">
        <v>140</v>
      </c>
      <c r="AU424" s="231" t="s">
        <v>82</v>
      </c>
      <c r="AY424" s="19" t="s">
        <v>138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9" t="s">
        <v>80</v>
      </c>
      <c r="BK424" s="232">
        <f>ROUND(I424*H424,2)</f>
        <v>0</v>
      </c>
      <c r="BL424" s="19" t="s">
        <v>145</v>
      </c>
      <c r="BM424" s="231" t="s">
        <v>1284</v>
      </c>
    </row>
    <row r="425" s="2" customFormat="1">
      <c r="A425" s="40"/>
      <c r="B425" s="41"/>
      <c r="C425" s="42"/>
      <c r="D425" s="233" t="s">
        <v>147</v>
      </c>
      <c r="E425" s="42"/>
      <c r="F425" s="234" t="s">
        <v>1283</v>
      </c>
      <c r="G425" s="42"/>
      <c r="H425" s="42"/>
      <c r="I425" s="138"/>
      <c r="J425" s="42"/>
      <c r="K425" s="42"/>
      <c r="L425" s="46"/>
      <c r="M425" s="235"/>
      <c r="N425" s="236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147</v>
      </c>
      <c r="AU425" s="19" t="s">
        <v>82</v>
      </c>
    </row>
    <row r="426" s="14" customFormat="1">
      <c r="A426" s="14"/>
      <c r="B426" s="249"/>
      <c r="C426" s="250"/>
      <c r="D426" s="233" t="s">
        <v>149</v>
      </c>
      <c r="E426" s="251" t="s">
        <v>19</v>
      </c>
      <c r="F426" s="252" t="s">
        <v>1285</v>
      </c>
      <c r="G426" s="250"/>
      <c r="H426" s="251" t="s">
        <v>19</v>
      </c>
      <c r="I426" s="253"/>
      <c r="J426" s="250"/>
      <c r="K426" s="250"/>
      <c r="L426" s="254"/>
      <c r="M426" s="255"/>
      <c r="N426" s="256"/>
      <c r="O426" s="256"/>
      <c r="P426" s="256"/>
      <c r="Q426" s="256"/>
      <c r="R426" s="256"/>
      <c r="S426" s="256"/>
      <c r="T426" s="25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8" t="s">
        <v>149</v>
      </c>
      <c r="AU426" s="258" t="s">
        <v>82</v>
      </c>
      <c r="AV426" s="14" t="s">
        <v>80</v>
      </c>
      <c r="AW426" s="14" t="s">
        <v>33</v>
      </c>
      <c r="AX426" s="14" t="s">
        <v>72</v>
      </c>
      <c r="AY426" s="258" t="s">
        <v>138</v>
      </c>
    </row>
    <row r="427" s="13" customFormat="1">
      <c r="A427" s="13"/>
      <c r="B427" s="237"/>
      <c r="C427" s="238"/>
      <c r="D427" s="233" t="s">
        <v>149</v>
      </c>
      <c r="E427" s="239" t="s">
        <v>19</v>
      </c>
      <c r="F427" s="240" t="s">
        <v>1286</v>
      </c>
      <c r="G427" s="238"/>
      <c r="H427" s="241">
        <v>172.47999999999999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149</v>
      </c>
      <c r="AU427" s="247" t="s">
        <v>82</v>
      </c>
      <c r="AV427" s="13" t="s">
        <v>82</v>
      </c>
      <c r="AW427" s="13" t="s">
        <v>33</v>
      </c>
      <c r="AX427" s="13" t="s">
        <v>80</v>
      </c>
      <c r="AY427" s="247" t="s">
        <v>138</v>
      </c>
    </row>
    <row r="428" s="2" customFormat="1" ht="24" customHeight="1">
      <c r="A428" s="40"/>
      <c r="B428" s="41"/>
      <c r="C428" s="220" t="s">
        <v>634</v>
      </c>
      <c r="D428" s="220" t="s">
        <v>140</v>
      </c>
      <c r="E428" s="221" t="s">
        <v>1287</v>
      </c>
      <c r="F428" s="222" t="s">
        <v>1288</v>
      </c>
      <c r="G428" s="223" t="s">
        <v>143</v>
      </c>
      <c r="H428" s="224">
        <v>85.117000000000004</v>
      </c>
      <c r="I428" s="225"/>
      <c r="J428" s="226">
        <f>ROUND(I428*H428,2)</f>
        <v>0</v>
      </c>
      <c r="K428" s="222" t="s">
        <v>144</v>
      </c>
      <c r="L428" s="46"/>
      <c r="M428" s="227" t="s">
        <v>19</v>
      </c>
      <c r="N428" s="228" t="s">
        <v>43</v>
      </c>
      <c r="O428" s="86"/>
      <c r="P428" s="229">
        <f>O428*H428</f>
        <v>0</v>
      </c>
      <c r="Q428" s="229">
        <v>0.21251999999999999</v>
      </c>
      <c r="R428" s="229">
        <f>Q428*H428</f>
        <v>18.089064839999999</v>
      </c>
      <c r="S428" s="229">
        <v>0</v>
      </c>
      <c r="T428" s="230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31" t="s">
        <v>145</v>
      </c>
      <c r="AT428" s="231" t="s">
        <v>140</v>
      </c>
      <c r="AU428" s="231" t="s">
        <v>82</v>
      </c>
      <c r="AY428" s="19" t="s">
        <v>138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9" t="s">
        <v>80</v>
      </c>
      <c r="BK428" s="232">
        <f>ROUND(I428*H428,2)</f>
        <v>0</v>
      </c>
      <c r="BL428" s="19" t="s">
        <v>145</v>
      </c>
      <c r="BM428" s="231" t="s">
        <v>1289</v>
      </c>
    </row>
    <row r="429" s="2" customFormat="1">
      <c r="A429" s="40"/>
      <c r="B429" s="41"/>
      <c r="C429" s="42"/>
      <c r="D429" s="233" t="s">
        <v>147</v>
      </c>
      <c r="E429" s="42"/>
      <c r="F429" s="234" t="s">
        <v>1288</v>
      </c>
      <c r="G429" s="42"/>
      <c r="H429" s="42"/>
      <c r="I429" s="138"/>
      <c r="J429" s="42"/>
      <c r="K429" s="42"/>
      <c r="L429" s="46"/>
      <c r="M429" s="235"/>
      <c r="N429" s="236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147</v>
      </c>
      <c r="AU429" s="19" t="s">
        <v>82</v>
      </c>
    </row>
    <row r="430" s="14" customFormat="1">
      <c r="A430" s="14"/>
      <c r="B430" s="249"/>
      <c r="C430" s="250"/>
      <c r="D430" s="233" t="s">
        <v>149</v>
      </c>
      <c r="E430" s="251" t="s">
        <v>19</v>
      </c>
      <c r="F430" s="252" t="s">
        <v>1290</v>
      </c>
      <c r="G430" s="250"/>
      <c r="H430" s="251" t="s">
        <v>19</v>
      </c>
      <c r="I430" s="253"/>
      <c r="J430" s="250"/>
      <c r="K430" s="250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149</v>
      </c>
      <c r="AU430" s="258" t="s">
        <v>82</v>
      </c>
      <c r="AV430" s="14" t="s">
        <v>80</v>
      </c>
      <c r="AW430" s="14" t="s">
        <v>33</v>
      </c>
      <c r="AX430" s="14" t="s">
        <v>72</v>
      </c>
      <c r="AY430" s="258" t="s">
        <v>138</v>
      </c>
    </row>
    <row r="431" s="13" customFormat="1">
      <c r="A431" s="13"/>
      <c r="B431" s="237"/>
      <c r="C431" s="238"/>
      <c r="D431" s="233" t="s">
        <v>149</v>
      </c>
      <c r="E431" s="239" t="s">
        <v>19</v>
      </c>
      <c r="F431" s="240" t="s">
        <v>1291</v>
      </c>
      <c r="G431" s="238"/>
      <c r="H431" s="241">
        <v>9.5999999999999996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149</v>
      </c>
      <c r="AU431" s="247" t="s">
        <v>82</v>
      </c>
      <c r="AV431" s="13" t="s">
        <v>82</v>
      </c>
      <c r="AW431" s="13" t="s">
        <v>33</v>
      </c>
      <c r="AX431" s="13" t="s">
        <v>72</v>
      </c>
      <c r="AY431" s="247" t="s">
        <v>138</v>
      </c>
    </row>
    <row r="432" s="13" customFormat="1">
      <c r="A432" s="13"/>
      <c r="B432" s="237"/>
      <c r="C432" s="238"/>
      <c r="D432" s="233" t="s">
        <v>149</v>
      </c>
      <c r="E432" s="239" t="s">
        <v>19</v>
      </c>
      <c r="F432" s="240" t="s">
        <v>1292</v>
      </c>
      <c r="G432" s="238"/>
      <c r="H432" s="241">
        <v>53.000999999999998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149</v>
      </c>
      <c r="AU432" s="247" t="s">
        <v>82</v>
      </c>
      <c r="AV432" s="13" t="s">
        <v>82</v>
      </c>
      <c r="AW432" s="13" t="s">
        <v>33</v>
      </c>
      <c r="AX432" s="13" t="s">
        <v>72</v>
      </c>
      <c r="AY432" s="247" t="s">
        <v>138</v>
      </c>
    </row>
    <row r="433" s="13" customFormat="1">
      <c r="A433" s="13"/>
      <c r="B433" s="237"/>
      <c r="C433" s="238"/>
      <c r="D433" s="233" t="s">
        <v>149</v>
      </c>
      <c r="E433" s="239" t="s">
        <v>19</v>
      </c>
      <c r="F433" s="240" t="s">
        <v>1293</v>
      </c>
      <c r="G433" s="238"/>
      <c r="H433" s="241">
        <v>22.515999999999998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149</v>
      </c>
      <c r="AU433" s="247" t="s">
        <v>82</v>
      </c>
      <c r="AV433" s="13" t="s">
        <v>82</v>
      </c>
      <c r="AW433" s="13" t="s">
        <v>33</v>
      </c>
      <c r="AX433" s="13" t="s">
        <v>72</v>
      </c>
      <c r="AY433" s="247" t="s">
        <v>138</v>
      </c>
    </row>
    <row r="434" s="15" customFormat="1">
      <c r="A434" s="15"/>
      <c r="B434" s="276"/>
      <c r="C434" s="277"/>
      <c r="D434" s="233" t="s">
        <v>149</v>
      </c>
      <c r="E434" s="278" t="s">
        <v>19</v>
      </c>
      <c r="F434" s="279" t="s">
        <v>953</v>
      </c>
      <c r="G434" s="277"/>
      <c r="H434" s="280">
        <v>85.117000000000004</v>
      </c>
      <c r="I434" s="281"/>
      <c r="J434" s="277"/>
      <c r="K434" s="277"/>
      <c r="L434" s="282"/>
      <c r="M434" s="283"/>
      <c r="N434" s="284"/>
      <c r="O434" s="284"/>
      <c r="P434" s="284"/>
      <c r="Q434" s="284"/>
      <c r="R434" s="284"/>
      <c r="S434" s="284"/>
      <c r="T434" s="28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86" t="s">
        <v>149</v>
      </c>
      <c r="AU434" s="286" t="s">
        <v>82</v>
      </c>
      <c r="AV434" s="15" t="s">
        <v>145</v>
      </c>
      <c r="AW434" s="15" t="s">
        <v>33</v>
      </c>
      <c r="AX434" s="15" t="s">
        <v>80</v>
      </c>
      <c r="AY434" s="286" t="s">
        <v>138</v>
      </c>
    </row>
    <row r="435" s="2" customFormat="1" ht="24" customHeight="1">
      <c r="A435" s="40"/>
      <c r="B435" s="41"/>
      <c r="C435" s="220" t="s">
        <v>1294</v>
      </c>
      <c r="D435" s="220" t="s">
        <v>140</v>
      </c>
      <c r="E435" s="221" t="s">
        <v>1295</v>
      </c>
      <c r="F435" s="222" t="s">
        <v>1296</v>
      </c>
      <c r="G435" s="223" t="s">
        <v>184</v>
      </c>
      <c r="H435" s="224">
        <v>7.7320000000000002</v>
      </c>
      <c r="I435" s="225"/>
      <c r="J435" s="226">
        <f>ROUND(I435*H435,2)</f>
        <v>0</v>
      </c>
      <c r="K435" s="222" t="s">
        <v>144</v>
      </c>
      <c r="L435" s="46"/>
      <c r="M435" s="227" t="s">
        <v>19</v>
      </c>
      <c r="N435" s="228" t="s">
        <v>43</v>
      </c>
      <c r="O435" s="86"/>
      <c r="P435" s="229">
        <f>O435*H435</f>
        <v>0</v>
      </c>
      <c r="Q435" s="229">
        <v>2.234</v>
      </c>
      <c r="R435" s="229">
        <f>Q435*H435</f>
        <v>17.273288000000001</v>
      </c>
      <c r="S435" s="229">
        <v>0</v>
      </c>
      <c r="T435" s="230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31" t="s">
        <v>145</v>
      </c>
      <c r="AT435" s="231" t="s">
        <v>140</v>
      </c>
      <c r="AU435" s="231" t="s">
        <v>82</v>
      </c>
      <c r="AY435" s="19" t="s">
        <v>138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9" t="s">
        <v>80</v>
      </c>
      <c r="BK435" s="232">
        <f>ROUND(I435*H435,2)</f>
        <v>0</v>
      </c>
      <c r="BL435" s="19" t="s">
        <v>145</v>
      </c>
      <c r="BM435" s="231" t="s">
        <v>1297</v>
      </c>
    </row>
    <row r="436" s="2" customFormat="1">
      <c r="A436" s="40"/>
      <c r="B436" s="41"/>
      <c r="C436" s="42"/>
      <c r="D436" s="233" t="s">
        <v>147</v>
      </c>
      <c r="E436" s="42"/>
      <c r="F436" s="234" t="s">
        <v>1296</v>
      </c>
      <c r="G436" s="42"/>
      <c r="H436" s="42"/>
      <c r="I436" s="138"/>
      <c r="J436" s="42"/>
      <c r="K436" s="42"/>
      <c r="L436" s="46"/>
      <c r="M436" s="235"/>
      <c r="N436" s="236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147</v>
      </c>
      <c r="AU436" s="19" t="s">
        <v>82</v>
      </c>
    </row>
    <row r="437" s="14" customFormat="1">
      <c r="A437" s="14"/>
      <c r="B437" s="249"/>
      <c r="C437" s="250"/>
      <c r="D437" s="233" t="s">
        <v>149</v>
      </c>
      <c r="E437" s="251" t="s">
        <v>19</v>
      </c>
      <c r="F437" s="252" t="s">
        <v>1298</v>
      </c>
      <c r="G437" s="250"/>
      <c r="H437" s="251" t="s">
        <v>19</v>
      </c>
      <c r="I437" s="253"/>
      <c r="J437" s="250"/>
      <c r="K437" s="250"/>
      <c r="L437" s="254"/>
      <c r="M437" s="255"/>
      <c r="N437" s="256"/>
      <c r="O437" s="256"/>
      <c r="P437" s="256"/>
      <c r="Q437" s="256"/>
      <c r="R437" s="256"/>
      <c r="S437" s="256"/>
      <c r="T437" s="25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8" t="s">
        <v>149</v>
      </c>
      <c r="AU437" s="258" t="s">
        <v>82</v>
      </c>
      <c r="AV437" s="14" t="s">
        <v>80</v>
      </c>
      <c r="AW437" s="14" t="s">
        <v>33</v>
      </c>
      <c r="AX437" s="14" t="s">
        <v>72</v>
      </c>
      <c r="AY437" s="258" t="s">
        <v>138</v>
      </c>
    </row>
    <row r="438" s="13" customFormat="1">
      <c r="A438" s="13"/>
      <c r="B438" s="237"/>
      <c r="C438" s="238"/>
      <c r="D438" s="233" t="s">
        <v>149</v>
      </c>
      <c r="E438" s="239" t="s">
        <v>19</v>
      </c>
      <c r="F438" s="240" t="s">
        <v>1299</v>
      </c>
      <c r="G438" s="238"/>
      <c r="H438" s="241">
        <v>4.0599999999999996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149</v>
      </c>
      <c r="AU438" s="247" t="s">
        <v>82</v>
      </c>
      <c r="AV438" s="13" t="s">
        <v>82</v>
      </c>
      <c r="AW438" s="13" t="s">
        <v>33</v>
      </c>
      <c r="AX438" s="13" t="s">
        <v>72</v>
      </c>
      <c r="AY438" s="247" t="s">
        <v>138</v>
      </c>
    </row>
    <row r="439" s="13" customFormat="1">
      <c r="A439" s="13"/>
      <c r="B439" s="237"/>
      <c r="C439" s="238"/>
      <c r="D439" s="233" t="s">
        <v>149</v>
      </c>
      <c r="E439" s="239" t="s">
        <v>19</v>
      </c>
      <c r="F439" s="240" t="s">
        <v>1300</v>
      </c>
      <c r="G439" s="238"/>
      <c r="H439" s="241">
        <v>3.6720000000000002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149</v>
      </c>
      <c r="AU439" s="247" t="s">
        <v>82</v>
      </c>
      <c r="AV439" s="13" t="s">
        <v>82</v>
      </c>
      <c r="AW439" s="13" t="s">
        <v>33</v>
      </c>
      <c r="AX439" s="13" t="s">
        <v>72</v>
      </c>
      <c r="AY439" s="247" t="s">
        <v>138</v>
      </c>
    </row>
    <row r="440" s="15" customFormat="1">
      <c r="A440" s="15"/>
      <c r="B440" s="276"/>
      <c r="C440" s="277"/>
      <c r="D440" s="233" t="s">
        <v>149</v>
      </c>
      <c r="E440" s="278" t="s">
        <v>19</v>
      </c>
      <c r="F440" s="279" t="s">
        <v>953</v>
      </c>
      <c r="G440" s="277"/>
      <c r="H440" s="280">
        <v>7.7320000000000002</v>
      </c>
      <c r="I440" s="281"/>
      <c r="J440" s="277"/>
      <c r="K440" s="277"/>
      <c r="L440" s="282"/>
      <c r="M440" s="283"/>
      <c r="N440" s="284"/>
      <c r="O440" s="284"/>
      <c r="P440" s="284"/>
      <c r="Q440" s="284"/>
      <c r="R440" s="284"/>
      <c r="S440" s="284"/>
      <c r="T440" s="28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86" t="s">
        <v>149</v>
      </c>
      <c r="AU440" s="286" t="s">
        <v>82</v>
      </c>
      <c r="AV440" s="15" t="s">
        <v>145</v>
      </c>
      <c r="AW440" s="15" t="s">
        <v>33</v>
      </c>
      <c r="AX440" s="15" t="s">
        <v>80</v>
      </c>
      <c r="AY440" s="286" t="s">
        <v>138</v>
      </c>
    </row>
    <row r="441" s="2" customFormat="1" ht="24" customHeight="1">
      <c r="A441" s="40"/>
      <c r="B441" s="41"/>
      <c r="C441" s="220" t="s">
        <v>1301</v>
      </c>
      <c r="D441" s="220" t="s">
        <v>140</v>
      </c>
      <c r="E441" s="221" t="s">
        <v>1302</v>
      </c>
      <c r="F441" s="222" t="s">
        <v>1303</v>
      </c>
      <c r="G441" s="223" t="s">
        <v>184</v>
      </c>
      <c r="H441" s="224">
        <v>13.888999999999999</v>
      </c>
      <c r="I441" s="225"/>
      <c r="J441" s="226">
        <f>ROUND(I441*H441,2)</f>
        <v>0</v>
      </c>
      <c r="K441" s="222" t="s">
        <v>144</v>
      </c>
      <c r="L441" s="46"/>
      <c r="M441" s="227" t="s">
        <v>19</v>
      </c>
      <c r="N441" s="228" t="s">
        <v>43</v>
      </c>
      <c r="O441" s="86"/>
      <c r="P441" s="229">
        <f>O441*H441</f>
        <v>0</v>
      </c>
      <c r="Q441" s="229">
        <v>2.4289999999999998</v>
      </c>
      <c r="R441" s="229">
        <f>Q441*H441</f>
        <v>33.736380999999994</v>
      </c>
      <c r="S441" s="229">
        <v>0</v>
      </c>
      <c r="T441" s="230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31" t="s">
        <v>145</v>
      </c>
      <c r="AT441" s="231" t="s">
        <v>140</v>
      </c>
      <c r="AU441" s="231" t="s">
        <v>82</v>
      </c>
      <c r="AY441" s="19" t="s">
        <v>138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9" t="s">
        <v>80</v>
      </c>
      <c r="BK441" s="232">
        <f>ROUND(I441*H441,2)</f>
        <v>0</v>
      </c>
      <c r="BL441" s="19" t="s">
        <v>145</v>
      </c>
      <c r="BM441" s="231" t="s">
        <v>1304</v>
      </c>
    </row>
    <row r="442" s="2" customFormat="1">
      <c r="A442" s="40"/>
      <c r="B442" s="41"/>
      <c r="C442" s="42"/>
      <c r="D442" s="233" t="s">
        <v>147</v>
      </c>
      <c r="E442" s="42"/>
      <c r="F442" s="234" t="s">
        <v>1303</v>
      </c>
      <c r="G442" s="42"/>
      <c r="H442" s="42"/>
      <c r="I442" s="138"/>
      <c r="J442" s="42"/>
      <c r="K442" s="42"/>
      <c r="L442" s="46"/>
      <c r="M442" s="235"/>
      <c r="N442" s="23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147</v>
      </c>
      <c r="AU442" s="19" t="s">
        <v>82</v>
      </c>
    </row>
    <row r="443" s="14" customFormat="1">
      <c r="A443" s="14"/>
      <c r="B443" s="249"/>
      <c r="C443" s="250"/>
      <c r="D443" s="233" t="s">
        <v>149</v>
      </c>
      <c r="E443" s="251" t="s">
        <v>19</v>
      </c>
      <c r="F443" s="252" t="s">
        <v>1305</v>
      </c>
      <c r="G443" s="250"/>
      <c r="H443" s="251" t="s">
        <v>19</v>
      </c>
      <c r="I443" s="253"/>
      <c r="J443" s="250"/>
      <c r="K443" s="250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149</v>
      </c>
      <c r="AU443" s="258" t="s">
        <v>82</v>
      </c>
      <c r="AV443" s="14" t="s">
        <v>80</v>
      </c>
      <c r="AW443" s="14" t="s">
        <v>33</v>
      </c>
      <c r="AX443" s="14" t="s">
        <v>72</v>
      </c>
      <c r="AY443" s="258" t="s">
        <v>138</v>
      </c>
    </row>
    <row r="444" s="13" customFormat="1">
      <c r="A444" s="13"/>
      <c r="B444" s="237"/>
      <c r="C444" s="238"/>
      <c r="D444" s="233" t="s">
        <v>149</v>
      </c>
      <c r="E444" s="239" t="s">
        <v>19</v>
      </c>
      <c r="F444" s="240" t="s">
        <v>1306</v>
      </c>
      <c r="G444" s="238"/>
      <c r="H444" s="241">
        <v>0.95999999999999996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149</v>
      </c>
      <c r="AU444" s="247" t="s">
        <v>82</v>
      </c>
      <c r="AV444" s="13" t="s">
        <v>82</v>
      </c>
      <c r="AW444" s="13" t="s">
        <v>33</v>
      </c>
      <c r="AX444" s="13" t="s">
        <v>72</v>
      </c>
      <c r="AY444" s="247" t="s">
        <v>138</v>
      </c>
    </row>
    <row r="445" s="13" customFormat="1">
      <c r="A445" s="13"/>
      <c r="B445" s="237"/>
      <c r="C445" s="238"/>
      <c r="D445" s="233" t="s">
        <v>149</v>
      </c>
      <c r="E445" s="239" t="s">
        <v>19</v>
      </c>
      <c r="F445" s="240" t="s">
        <v>1307</v>
      </c>
      <c r="G445" s="238"/>
      <c r="H445" s="241">
        <v>5.2999999999999998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149</v>
      </c>
      <c r="AU445" s="247" t="s">
        <v>82</v>
      </c>
      <c r="AV445" s="13" t="s">
        <v>82</v>
      </c>
      <c r="AW445" s="13" t="s">
        <v>33</v>
      </c>
      <c r="AX445" s="13" t="s">
        <v>72</v>
      </c>
      <c r="AY445" s="247" t="s">
        <v>138</v>
      </c>
    </row>
    <row r="446" s="13" customFormat="1">
      <c r="A446" s="13"/>
      <c r="B446" s="237"/>
      <c r="C446" s="238"/>
      <c r="D446" s="233" t="s">
        <v>149</v>
      </c>
      <c r="E446" s="239" t="s">
        <v>19</v>
      </c>
      <c r="F446" s="240" t="s">
        <v>1308</v>
      </c>
      <c r="G446" s="238"/>
      <c r="H446" s="241">
        <v>7.6289999999999996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149</v>
      </c>
      <c r="AU446" s="247" t="s">
        <v>82</v>
      </c>
      <c r="AV446" s="13" t="s">
        <v>82</v>
      </c>
      <c r="AW446" s="13" t="s">
        <v>33</v>
      </c>
      <c r="AX446" s="13" t="s">
        <v>72</v>
      </c>
      <c r="AY446" s="247" t="s">
        <v>138</v>
      </c>
    </row>
    <row r="447" s="15" customFormat="1">
      <c r="A447" s="15"/>
      <c r="B447" s="276"/>
      <c r="C447" s="277"/>
      <c r="D447" s="233" t="s">
        <v>149</v>
      </c>
      <c r="E447" s="278" t="s">
        <v>19</v>
      </c>
      <c r="F447" s="279" t="s">
        <v>953</v>
      </c>
      <c r="G447" s="277"/>
      <c r="H447" s="280">
        <v>13.888999999999999</v>
      </c>
      <c r="I447" s="281"/>
      <c r="J447" s="277"/>
      <c r="K447" s="277"/>
      <c r="L447" s="282"/>
      <c r="M447" s="283"/>
      <c r="N447" s="284"/>
      <c r="O447" s="284"/>
      <c r="P447" s="284"/>
      <c r="Q447" s="284"/>
      <c r="R447" s="284"/>
      <c r="S447" s="284"/>
      <c r="T447" s="28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86" t="s">
        <v>149</v>
      </c>
      <c r="AU447" s="286" t="s">
        <v>82</v>
      </c>
      <c r="AV447" s="15" t="s">
        <v>145</v>
      </c>
      <c r="AW447" s="15" t="s">
        <v>33</v>
      </c>
      <c r="AX447" s="15" t="s">
        <v>80</v>
      </c>
      <c r="AY447" s="286" t="s">
        <v>138</v>
      </c>
    </row>
    <row r="448" s="2" customFormat="1" ht="24" customHeight="1">
      <c r="A448" s="40"/>
      <c r="B448" s="41"/>
      <c r="C448" s="220" t="s">
        <v>1309</v>
      </c>
      <c r="D448" s="220" t="s">
        <v>140</v>
      </c>
      <c r="E448" s="221" t="s">
        <v>1310</v>
      </c>
      <c r="F448" s="222" t="s">
        <v>1311</v>
      </c>
      <c r="G448" s="223" t="s">
        <v>184</v>
      </c>
      <c r="H448" s="224">
        <v>14.288</v>
      </c>
      <c r="I448" s="225"/>
      <c r="J448" s="226">
        <f>ROUND(I448*H448,2)</f>
        <v>0</v>
      </c>
      <c r="K448" s="222" t="s">
        <v>144</v>
      </c>
      <c r="L448" s="46"/>
      <c r="M448" s="227" t="s">
        <v>19</v>
      </c>
      <c r="N448" s="228" t="s">
        <v>43</v>
      </c>
      <c r="O448" s="86"/>
      <c r="P448" s="229">
        <f>O448*H448</f>
        <v>0</v>
      </c>
      <c r="Q448" s="229">
        <v>2.49255</v>
      </c>
      <c r="R448" s="229">
        <f>Q448*H448</f>
        <v>35.613554399999998</v>
      </c>
      <c r="S448" s="229">
        <v>0</v>
      </c>
      <c r="T448" s="230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31" t="s">
        <v>145</v>
      </c>
      <c r="AT448" s="231" t="s">
        <v>140</v>
      </c>
      <c r="AU448" s="231" t="s">
        <v>82</v>
      </c>
      <c r="AY448" s="19" t="s">
        <v>138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9" t="s">
        <v>80</v>
      </c>
      <c r="BK448" s="232">
        <f>ROUND(I448*H448,2)</f>
        <v>0</v>
      </c>
      <c r="BL448" s="19" t="s">
        <v>145</v>
      </c>
      <c r="BM448" s="231" t="s">
        <v>1312</v>
      </c>
    </row>
    <row r="449" s="2" customFormat="1">
      <c r="A449" s="40"/>
      <c r="B449" s="41"/>
      <c r="C449" s="42"/>
      <c r="D449" s="233" t="s">
        <v>147</v>
      </c>
      <c r="E449" s="42"/>
      <c r="F449" s="234" t="s">
        <v>1311</v>
      </c>
      <c r="G449" s="42"/>
      <c r="H449" s="42"/>
      <c r="I449" s="138"/>
      <c r="J449" s="42"/>
      <c r="K449" s="42"/>
      <c r="L449" s="46"/>
      <c r="M449" s="235"/>
      <c r="N449" s="236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147</v>
      </c>
      <c r="AU449" s="19" t="s">
        <v>82</v>
      </c>
    </row>
    <row r="450" s="14" customFormat="1">
      <c r="A450" s="14"/>
      <c r="B450" s="249"/>
      <c r="C450" s="250"/>
      <c r="D450" s="233" t="s">
        <v>149</v>
      </c>
      <c r="E450" s="251" t="s">
        <v>19</v>
      </c>
      <c r="F450" s="252" t="s">
        <v>1313</v>
      </c>
      <c r="G450" s="250"/>
      <c r="H450" s="251" t="s">
        <v>19</v>
      </c>
      <c r="I450" s="253"/>
      <c r="J450" s="250"/>
      <c r="K450" s="250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149</v>
      </c>
      <c r="AU450" s="258" t="s">
        <v>82</v>
      </c>
      <c r="AV450" s="14" t="s">
        <v>80</v>
      </c>
      <c r="AW450" s="14" t="s">
        <v>33</v>
      </c>
      <c r="AX450" s="14" t="s">
        <v>72</v>
      </c>
      <c r="AY450" s="258" t="s">
        <v>138</v>
      </c>
    </row>
    <row r="451" s="13" customFormat="1">
      <c r="A451" s="13"/>
      <c r="B451" s="237"/>
      <c r="C451" s="238"/>
      <c r="D451" s="233" t="s">
        <v>149</v>
      </c>
      <c r="E451" s="239" t="s">
        <v>19</v>
      </c>
      <c r="F451" s="240" t="s">
        <v>1314</v>
      </c>
      <c r="G451" s="238"/>
      <c r="H451" s="241">
        <v>10.723000000000001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149</v>
      </c>
      <c r="AU451" s="247" t="s">
        <v>82</v>
      </c>
      <c r="AV451" s="13" t="s">
        <v>82</v>
      </c>
      <c r="AW451" s="13" t="s">
        <v>33</v>
      </c>
      <c r="AX451" s="13" t="s">
        <v>72</v>
      </c>
      <c r="AY451" s="247" t="s">
        <v>138</v>
      </c>
    </row>
    <row r="452" s="13" customFormat="1">
      <c r="A452" s="13"/>
      <c r="B452" s="237"/>
      <c r="C452" s="238"/>
      <c r="D452" s="233" t="s">
        <v>149</v>
      </c>
      <c r="E452" s="239" t="s">
        <v>19</v>
      </c>
      <c r="F452" s="240" t="s">
        <v>1315</v>
      </c>
      <c r="G452" s="238"/>
      <c r="H452" s="241">
        <v>3.5649999999999999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149</v>
      </c>
      <c r="AU452" s="247" t="s">
        <v>82</v>
      </c>
      <c r="AV452" s="13" t="s">
        <v>82</v>
      </c>
      <c r="AW452" s="13" t="s">
        <v>33</v>
      </c>
      <c r="AX452" s="13" t="s">
        <v>72</v>
      </c>
      <c r="AY452" s="247" t="s">
        <v>138</v>
      </c>
    </row>
    <row r="453" s="15" customFormat="1">
      <c r="A453" s="15"/>
      <c r="B453" s="276"/>
      <c r="C453" s="277"/>
      <c r="D453" s="233" t="s">
        <v>149</v>
      </c>
      <c r="E453" s="278" t="s">
        <v>19</v>
      </c>
      <c r="F453" s="279" t="s">
        <v>953</v>
      </c>
      <c r="G453" s="277"/>
      <c r="H453" s="280">
        <v>14.288</v>
      </c>
      <c r="I453" s="281"/>
      <c r="J453" s="277"/>
      <c r="K453" s="277"/>
      <c r="L453" s="282"/>
      <c r="M453" s="283"/>
      <c r="N453" s="284"/>
      <c r="O453" s="284"/>
      <c r="P453" s="284"/>
      <c r="Q453" s="284"/>
      <c r="R453" s="284"/>
      <c r="S453" s="284"/>
      <c r="T453" s="28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6" t="s">
        <v>149</v>
      </c>
      <c r="AU453" s="286" t="s">
        <v>82</v>
      </c>
      <c r="AV453" s="15" t="s">
        <v>145</v>
      </c>
      <c r="AW453" s="15" t="s">
        <v>33</v>
      </c>
      <c r="AX453" s="15" t="s">
        <v>80</v>
      </c>
      <c r="AY453" s="286" t="s">
        <v>138</v>
      </c>
    </row>
    <row r="454" s="2" customFormat="1" ht="24" customHeight="1">
      <c r="A454" s="40"/>
      <c r="B454" s="41"/>
      <c r="C454" s="220" t="s">
        <v>1316</v>
      </c>
      <c r="D454" s="220" t="s">
        <v>140</v>
      </c>
      <c r="E454" s="221" t="s">
        <v>1317</v>
      </c>
      <c r="F454" s="222" t="s">
        <v>1318</v>
      </c>
      <c r="G454" s="223" t="s">
        <v>143</v>
      </c>
      <c r="H454" s="224">
        <v>22.539999999999999</v>
      </c>
      <c r="I454" s="225"/>
      <c r="J454" s="226">
        <f>ROUND(I454*H454,2)</f>
        <v>0</v>
      </c>
      <c r="K454" s="222" t="s">
        <v>144</v>
      </c>
      <c r="L454" s="46"/>
      <c r="M454" s="227" t="s">
        <v>19</v>
      </c>
      <c r="N454" s="228" t="s">
        <v>43</v>
      </c>
      <c r="O454" s="86"/>
      <c r="P454" s="229">
        <f>O454*H454</f>
        <v>0</v>
      </c>
      <c r="Q454" s="229">
        <v>0.0063200000000000001</v>
      </c>
      <c r="R454" s="229">
        <f>Q454*H454</f>
        <v>0.14245279999999999</v>
      </c>
      <c r="S454" s="229">
        <v>0</v>
      </c>
      <c r="T454" s="23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1" t="s">
        <v>145</v>
      </c>
      <c r="AT454" s="231" t="s">
        <v>140</v>
      </c>
      <c r="AU454" s="231" t="s">
        <v>82</v>
      </c>
      <c r="AY454" s="19" t="s">
        <v>138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9" t="s">
        <v>80</v>
      </c>
      <c r="BK454" s="232">
        <f>ROUND(I454*H454,2)</f>
        <v>0</v>
      </c>
      <c r="BL454" s="19" t="s">
        <v>145</v>
      </c>
      <c r="BM454" s="231" t="s">
        <v>1319</v>
      </c>
    </row>
    <row r="455" s="2" customFormat="1">
      <c r="A455" s="40"/>
      <c r="B455" s="41"/>
      <c r="C455" s="42"/>
      <c r="D455" s="233" t="s">
        <v>147</v>
      </c>
      <c r="E455" s="42"/>
      <c r="F455" s="234" t="s">
        <v>1318</v>
      </c>
      <c r="G455" s="42"/>
      <c r="H455" s="42"/>
      <c r="I455" s="138"/>
      <c r="J455" s="42"/>
      <c r="K455" s="42"/>
      <c r="L455" s="46"/>
      <c r="M455" s="235"/>
      <c r="N455" s="236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147</v>
      </c>
      <c r="AU455" s="19" t="s">
        <v>82</v>
      </c>
    </row>
    <row r="456" s="14" customFormat="1">
      <c r="A456" s="14"/>
      <c r="B456" s="249"/>
      <c r="C456" s="250"/>
      <c r="D456" s="233" t="s">
        <v>149</v>
      </c>
      <c r="E456" s="251" t="s">
        <v>19</v>
      </c>
      <c r="F456" s="252" t="s">
        <v>1320</v>
      </c>
      <c r="G456" s="250"/>
      <c r="H456" s="251" t="s">
        <v>19</v>
      </c>
      <c r="I456" s="253"/>
      <c r="J456" s="250"/>
      <c r="K456" s="250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149</v>
      </c>
      <c r="AU456" s="258" t="s">
        <v>82</v>
      </c>
      <c r="AV456" s="14" t="s">
        <v>80</v>
      </c>
      <c r="AW456" s="14" t="s">
        <v>33</v>
      </c>
      <c r="AX456" s="14" t="s">
        <v>72</v>
      </c>
      <c r="AY456" s="258" t="s">
        <v>138</v>
      </c>
    </row>
    <row r="457" s="13" customFormat="1">
      <c r="A457" s="13"/>
      <c r="B457" s="237"/>
      <c r="C457" s="238"/>
      <c r="D457" s="233" t="s">
        <v>149</v>
      </c>
      <c r="E457" s="239" t="s">
        <v>19</v>
      </c>
      <c r="F457" s="240" t="s">
        <v>1321</v>
      </c>
      <c r="G457" s="238"/>
      <c r="H457" s="241">
        <v>18.079999999999998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149</v>
      </c>
      <c r="AU457" s="247" t="s">
        <v>82</v>
      </c>
      <c r="AV457" s="13" t="s">
        <v>82</v>
      </c>
      <c r="AW457" s="13" t="s">
        <v>33</v>
      </c>
      <c r="AX457" s="13" t="s">
        <v>72</v>
      </c>
      <c r="AY457" s="247" t="s">
        <v>138</v>
      </c>
    </row>
    <row r="458" s="13" customFormat="1">
      <c r="A458" s="13"/>
      <c r="B458" s="237"/>
      <c r="C458" s="238"/>
      <c r="D458" s="233" t="s">
        <v>149</v>
      </c>
      <c r="E458" s="239" t="s">
        <v>19</v>
      </c>
      <c r="F458" s="240" t="s">
        <v>1322</v>
      </c>
      <c r="G458" s="238"/>
      <c r="H458" s="241">
        <v>4.46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149</v>
      </c>
      <c r="AU458" s="247" t="s">
        <v>82</v>
      </c>
      <c r="AV458" s="13" t="s">
        <v>82</v>
      </c>
      <c r="AW458" s="13" t="s">
        <v>33</v>
      </c>
      <c r="AX458" s="13" t="s">
        <v>72</v>
      </c>
      <c r="AY458" s="247" t="s">
        <v>138</v>
      </c>
    </row>
    <row r="459" s="15" customFormat="1">
      <c r="A459" s="15"/>
      <c r="B459" s="276"/>
      <c r="C459" s="277"/>
      <c r="D459" s="233" t="s">
        <v>149</v>
      </c>
      <c r="E459" s="278" t="s">
        <v>19</v>
      </c>
      <c r="F459" s="279" t="s">
        <v>953</v>
      </c>
      <c r="G459" s="277"/>
      <c r="H459" s="280">
        <v>22.539999999999999</v>
      </c>
      <c r="I459" s="281"/>
      <c r="J459" s="277"/>
      <c r="K459" s="277"/>
      <c r="L459" s="282"/>
      <c r="M459" s="283"/>
      <c r="N459" s="284"/>
      <c r="O459" s="284"/>
      <c r="P459" s="284"/>
      <c r="Q459" s="284"/>
      <c r="R459" s="284"/>
      <c r="S459" s="284"/>
      <c r="T459" s="28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86" t="s">
        <v>149</v>
      </c>
      <c r="AU459" s="286" t="s">
        <v>82</v>
      </c>
      <c r="AV459" s="15" t="s">
        <v>145</v>
      </c>
      <c r="AW459" s="15" t="s">
        <v>33</v>
      </c>
      <c r="AX459" s="15" t="s">
        <v>80</v>
      </c>
      <c r="AY459" s="286" t="s">
        <v>138</v>
      </c>
    </row>
    <row r="460" s="2" customFormat="1" ht="24" customHeight="1">
      <c r="A460" s="40"/>
      <c r="B460" s="41"/>
      <c r="C460" s="220" t="s">
        <v>1323</v>
      </c>
      <c r="D460" s="220" t="s">
        <v>140</v>
      </c>
      <c r="E460" s="221" t="s">
        <v>1324</v>
      </c>
      <c r="F460" s="222" t="s">
        <v>1325</v>
      </c>
      <c r="G460" s="223" t="s">
        <v>184</v>
      </c>
      <c r="H460" s="224">
        <v>5.4400000000000004</v>
      </c>
      <c r="I460" s="225"/>
      <c r="J460" s="226">
        <f>ROUND(I460*H460,2)</f>
        <v>0</v>
      </c>
      <c r="K460" s="222" t="s">
        <v>144</v>
      </c>
      <c r="L460" s="46"/>
      <c r="M460" s="227" t="s">
        <v>19</v>
      </c>
      <c r="N460" s="228" t="s">
        <v>43</v>
      </c>
      <c r="O460" s="86"/>
      <c r="P460" s="229">
        <f>O460*H460</f>
        <v>0</v>
      </c>
      <c r="Q460" s="229">
        <v>2.28268</v>
      </c>
      <c r="R460" s="229">
        <f>Q460*H460</f>
        <v>12.417779200000002</v>
      </c>
      <c r="S460" s="229">
        <v>0</v>
      </c>
      <c r="T460" s="230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31" t="s">
        <v>145</v>
      </c>
      <c r="AT460" s="231" t="s">
        <v>140</v>
      </c>
      <c r="AU460" s="231" t="s">
        <v>82</v>
      </c>
      <c r="AY460" s="19" t="s">
        <v>138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9" t="s">
        <v>80</v>
      </c>
      <c r="BK460" s="232">
        <f>ROUND(I460*H460,2)</f>
        <v>0</v>
      </c>
      <c r="BL460" s="19" t="s">
        <v>145</v>
      </c>
      <c r="BM460" s="231" t="s">
        <v>1326</v>
      </c>
    </row>
    <row r="461" s="2" customFormat="1">
      <c r="A461" s="40"/>
      <c r="B461" s="41"/>
      <c r="C461" s="42"/>
      <c r="D461" s="233" t="s">
        <v>147</v>
      </c>
      <c r="E461" s="42"/>
      <c r="F461" s="234" t="s">
        <v>1325</v>
      </c>
      <c r="G461" s="42"/>
      <c r="H461" s="42"/>
      <c r="I461" s="138"/>
      <c r="J461" s="42"/>
      <c r="K461" s="42"/>
      <c r="L461" s="46"/>
      <c r="M461" s="235"/>
      <c r="N461" s="236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147</v>
      </c>
      <c r="AU461" s="19" t="s">
        <v>82</v>
      </c>
    </row>
    <row r="462" s="13" customFormat="1">
      <c r="A462" s="13"/>
      <c r="B462" s="237"/>
      <c r="C462" s="238"/>
      <c r="D462" s="233" t="s">
        <v>149</v>
      </c>
      <c r="E462" s="239" t="s">
        <v>19</v>
      </c>
      <c r="F462" s="240" t="s">
        <v>1327</v>
      </c>
      <c r="G462" s="238"/>
      <c r="H462" s="241">
        <v>5.4400000000000004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149</v>
      </c>
      <c r="AU462" s="247" t="s">
        <v>82</v>
      </c>
      <c r="AV462" s="13" t="s">
        <v>82</v>
      </c>
      <c r="AW462" s="13" t="s">
        <v>33</v>
      </c>
      <c r="AX462" s="13" t="s">
        <v>80</v>
      </c>
      <c r="AY462" s="247" t="s">
        <v>138</v>
      </c>
    </row>
    <row r="463" s="2" customFormat="1" ht="24" customHeight="1">
      <c r="A463" s="40"/>
      <c r="B463" s="41"/>
      <c r="C463" s="220" t="s">
        <v>1328</v>
      </c>
      <c r="D463" s="220" t="s">
        <v>140</v>
      </c>
      <c r="E463" s="221" t="s">
        <v>1329</v>
      </c>
      <c r="F463" s="222" t="s">
        <v>1330</v>
      </c>
      <c r="G463" s="223" t="s">
        <v>184</v>
      </c>
      <c r="H463" s="224">
        <v>1.752</v>
      </c>
      <c r="I463" s="225"/>
      <c r="J463" s="226">
        <f>ROUND(I463*H463,2)</f>
        <v>0</v>
      </c>
      <c r="K463" s="222" t="s">
        <v>144</v>
      </c>
      <c r="L463" s="46"/>
      <c r="M463" s="227" t="s">
        <v>19</v>
      </c>
      <c r="N463" s="228" t="s">
        <v>43</v>
      </c>
      <c r="O463" s="86"/>
      <c r="P463" s="229">
        <f>O463*H463</f>
        <v>0</v>
      </c>
      <c r="Q463" s="229">
        <v>2.4127200000000002</v>
      </c>
      <c r="R463" s="229">
        <f>Q463*H463</f>
        <v>4.2270854400000006</v>
      </c>
      <c r="S463" s="229">
        <v>0</v>
      </c>
      <c r="T463" s="230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31" t="s">
        <v>145</v>
      </c>
      <c r="AT463" s="231" t="s">
        <v>140</v>
      </c>
      <c r="AU463" s="231" t="s">
        <v>82</v>
      </c>
      <c r="AY463" s="19" t="s">
        <v>138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9" t="s">
        <v>80</v>
      </c>
      <c r="BK463" s="232">
        <f>ROUND(I463*H463,2)</f>
        <v>0</v>
      </c>
      <c r="BL463" s="19" t="s">
        <v>145</v>
      </c>
      <c r="BM463" s="231" t="s">
        <v>1331</v>
      </c>
    </row>
    <row r="464" s="2" customFormat="1">
      <c r="A464" s="40"/>
      <c r="B464" s="41"/>
      <c r="C464" s="42"/>
      <c r="D464" s="233" t="s">
        <v>147</v>
      </c>
      <c r="E464" s="42"/>
      <c r="F464" s="234" t="s">
        <v>1330</v>
      </c>
      <c r="G464" s="42"/>
      <c r="H464" s="42"/>
      <c r="I464" s="138"/>
      <c r="J464" s="42"/>
      <c r="K464" s="42"/>
      <c r="L464" s="46"/>
      <c r="M464" s="235"/>
      <c r="N464" s="236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147</v>
      </c>
      <c r="AU464" s="19" t="s">
        <v>82</v>
      </c>
    </row>
    <row r="465" s="14" customFormat="1">
      <c r="A465" s="14"/>
      <c r="B465" s="249"/>
      <c r="C465" s="250"/>
      <c r="D465" s="233" t="s">
        <v>149</v>
      </c>
      <c r="E465" s="251" t="s">
        <v>19</v>
      </c>
      <c r="F465" s="252" t="s">
        <v>1332</v>
      </c>
      <c r="G465" s="250"/>
      <c r="H465" s="251" t="s">
        <v>19</v>
      </c>
      <c r="I465" s="253"/>
      <c r="J465" s="250"/>
      <c r="K465" s="250"/>
      <c r="L465" s="254"/>
      <c r="M465" s="255"/>
      <c r="N465" s="256"/>
      <c r="O465" s="256"/>
      <c r="P465" s="256"/>
      <c r="Q465" s="256"/>
      <c r="R465" s="256"/>
      <c r="S465" s="256"/>
      <c r="T465" s="25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8" t="s">
        <v>149</v>
      </c>
      <c r="AU465" s="258" t="s">
        <v>82</v>
      </c>
      <c r="AV465" s="14" t="s">
        <v>80</v>
      </c>
      <c r="AW465" s="14" t="s">
        <v>33</v>
      </c>
      <c r="AX465" s="14" t="s">
        <v>72</v>
      </c>
      <c r="AY465" s="258" t="s">
        <v>138</v>
      </c>
    </row>
    <row r="466" s="13" customFormat="1">
      <c r="A466" s="13"/>
      <c r="B466" s="237"/>
      <c r="C466" s="238"/>
      <c r="D466" s="233" t="s">
        <v>149</v>
      </c>
      <c r="E466" s="239" t="s">
        <v>19</v>
      </c>
      <c r="F466" s="240" t="s">
        <v>1333</v>
      </c>
      <c r="G466" s="238"/>
      <c r="H466" s="241">
        <v>1.752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149</v>
      </c>
      <c r="AU466" s="247" t="s">
        <v>82</v>
      </c>
      <c r="AV466" s="13" t="s">
        <v>82</v>
      </c>
      <c r="AW466" s="13" t="s">
        <v>33</v>
      </c>
      <c r="AX466" s="13" t="s">
        <v>80</v>
      </c>
      <c r="AY466" s="247" t="s">
        <v>138</v>
      </c>
    </row>
    <row r="467" s="2" customFormat="1" ht="24" customHeight="1">
      <c r="A467" s="40"/>
      <c r="B467" s="41"/>
      <c r="C467" s="220" t="s">
        <v>1334</v>
      </c>
      <c r="D467" s="220" t="s">
        <v>140</v>
      </c>
      <c r="E467" s="221" t="s">
        <v>1335</v>
      </c>
      <c r="F467" s="222" t="s">
        <v>1336</v>
      </c>
      <c r="G467" s="223" t="s">
        <v>143</v>
      </c>
      <c r="H467" s="224">
        <v>88.959999999999994</v>
      </c>
      <c r="I467" s="225"/>
      <c r="J467" s="226">
        <f>ROUND(I467*H467,2)</f>
        <v>0</v>
      </c>
      <c r="K467" s="222" t="s">
        <v>144</v>
      </c>
      <c r="L467" s="46"/>
      <c r="M467" s="227" t="s">
        <v>19</v>
      </c>
      <c r="N467" s="228" t="s">
        <v>43</v>
      </c>
      <c r="O467" s="86"/>
      <c r="P467" s="229">
        <f>O467*H467</f>
        <v>0</v>
      </c>
      <c r="Q467" s="229">
        <v>0.001</v>
      </c>
      <c r="R467" s="229">
        <f>Q467*H467</f>
        <v>0.088959999999999997</v>
      </c>
      <c r="S467" s="229">
        <v>0</v>
      </c>
      <c r="T467" s="230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31" t="s">
        <v>145</v>
      </c>
      <c r="AT467" s="231" t="s">
        <v>140</v>
      </c>
      <c r="AU467" s="231" t="s">
        <v>82</v>
      </c>
      <c r="AY467" s="19" t="s">
        <v>138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9" t="s">
        <v>80</v>
      </c>
      <c r="BK467" s="232">
        <f>ROUND(I467*H467,2)</f>
        <v>0</v>
      </c>
      <c r="BL467" s="19" t="s">
        <v>145</v>
      </c>
      <c r="BM467" s="231" t="s">
        <v>1337</v>
      </c>
    </row>
    <row r="468" s="2" customFormat="1">
      <c r="A468" s="40"/>
      <c r="B468" s="41"/>
      <c r="C468" s="42"/>
      <c r="D468" s="233" t="s">
        <v>147</v>
      </c>
      <c r="E468" s="42"/>
      <c r="F468" s="234" t="s">
        <v>1336</v>
      </c>
      <c r="G468" s="42"/>
      <c r="H468" s="42"/>
      <c r="I468" s="138"/>
      <c r="J468" s="42"/>
      <c r="K468" s="42"/>
      <c r="L468" s="46"/>
      <c r="M468" s="235"/>
      <c r="N468" s="23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147</v>
      </c>
      <c r="AU468" s="19" t="s">
        <v>82</v>
      </c>
    </row>
    <row r="469" s="14" customFormat="1">
      <c r="A469" s="14"/>
      <c r="B469" s="249"/>
      <c r="C469" s="250"/>
      <c r="D469" s="233" t="s">
        <v>149</v>
      </c>
      <c r="E469" s="251" t="s">
        <v>19</v>
      </c>
      <c r="F469" s="252" t="s">
        <v>1338</v>
      </c>
      <c r="G469" s="250"/>
      <c r="H469" s="251" t="s">
        <v>19</v>
      </c>
      <c r="I469" s="253"/>
      <c r="J469" s="250"/>
      <c r="K469" s="250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149</v>
      </c>
      <c r="AU469" s="258" t="s">
        <v>82</v>
      </c>
      <c r="AV469" s="14" t="s">
        <v>80</v>
      </c>
      <c r="AW469" s="14" t="s">
        <v>33</v>
      </c>
      <c r="AX469" s="14" t="s">
        <v>72</v>
      </c>
      <c r="AY469" s="258" t="s">
        <v>138</v>
      </c>
    </row>
    <row r="470" s="13" customFormat="1">
      <c r="A470" s="13"/>
      <c r="B470" s="237"/>
      <c r="C470" s="238"/>
      <c r="D470" s="233" t="s">
        <v>149</v>
      </c>
      <c r="E470" s="239" t="s">
        <v>19</v>
      </c>
      <c r="F470" s="240" t="s">
        <v>1339</v>
      </c>
      <c r="G470" s="238"/>
      <c r="H470" s="241">
        <v>88.959999999999994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149</v>
      </c>
      <c r="AU470" s="247" t="s">
        <v>82</v>
      </c>
      <c r="AV470" s="13" t="s">
        <v>82</v>
      </c>
      <c r="AW470" s="13" t="s">
        <v>33</v>
      </c>
      <c r="AX470" s="13" t="s">
        <v>80</v>
      </c>
      <c r="AY470" s="247" t="s">
        <v>138</v>
      </c>
    </row>
    <row r="471" s="2" customFormat="1" ht="16.5" customHeight="1">
      <c r="A471" s="40"/>
      <c r="B471" s="41"/>
      <c r="C471" s="259" t="s">
        <v>1340</v>
      </c>
      <c r="D471" s="259" t="s">
        <v>268</v>
      </c>
      <c r="E471" s="260" t="s">
        <v>1341</v>
      </c>
      <c r="F471" s="261" t="s">
        <v>1342</v>
      </c>
      <c r="G471" s="262" t="s">
        <v>143</v>
      </c>
      <c r="H471" s="263">
        <v>102.304</v>
      </c>
      <c r="I471" s="264"/>
      <c r="J471" s="265">
        <f>ROUND(I471*H471,2)</f>
        <v>0</v>
      </c>
      <c r="K471" s="261" t="s">
        <v>144</v>
      </c>
      <c r="L471" s="266"/>
      <c r="M471" s="267" t="s">
        <v>19</v>
      </c>
      <c r="N471" s="268" t="s">
        <v>43</v>
      </c>
      <c r="O471" s="86"/>
      <c r="P471" s="229">
        <f>O471*H471</f>
        <v>0</v>
      </c>
      <c r="Q471" s="229">
        <v>0.0024199999999999998</v>
      </c>
      <c r="R471" s="229">
        <f>Q471*H471</f>
        <v>0.24757567999999999</v>
      </c>
      <c r="S471" s="229">
        <v>0</v>
      </c>
      <c r="T471" s="230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31" t="s">
        <v>188</v>
      </c>
      <c r="AT471" s="231" t="s">
        <v>268</v>
      </c>
      <c r="AU471" s="231" t="s">
        <v>82</v>
      </c>
      <c r="AY471" s="19" t="s">
        <v>138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9" t="s">
        <v>80</v>
      </c>
      <c r="BK471" s="232">
        <f>ROUND(I471*H471,2)</f>
        <v>0</v>
      </c>
      <c r="BL471" s="19" t="s">
        <v>145</v>
      </c>
      <c r="BM471" s="231" t="s">
        <v>1343</v>
      </c>
    </row>
    <row r="472" s="2" customFormat="1">
      <c r="A472" s="40"/>
      <c r="B472" s="41"/>
      <c r="C472" s="42"/>
      <c r="D472" s="233" t="s">
        <v>147</v>
      </c>
      <c r="E472" s="42"/>
      <c r="F472" s="234" t="s">
        <v>1342</v>
      </c>
      <c r="G472" s="42"/>
      <c r="H472" s="42"/>
      <c r="I472" s="138"/>
      <c r="J472" s="42"/>
      <c r="K472" s="42"/>
      <c r="L472" s="46"/>
      <c r="M472" s="235"/>
      <c r="N472" s="236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147</v>
      </c>
      <c r="AU472" s="19" t="s">
        <v>82</v>
      </c>
    </row>
    <row r="473" s="13" customFormat="1">
      <c r="A473" s="13"/>
      <c r="B473" s="237"/>
      <c r="C473" s="238"/>
      <c r="D473" s="233" t="s">
        <v>149</v>
      </c>
      <c r="E473" s="239" t="s">
        <v>19</v>
      </c>
      <c r="F473" s="240" t="s">
        <v>1344</v>
      </c>
      <c r="G473" s="238"/>
      <c r="H473" s="241">
        <v>102.304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149</v>
      </c>
      <c r="AU473" s="247" t="s">
        <v>82</v>
      </c>
      <c r="AV473" s="13" t="s">
        <v>82</v>
      </c>
      <c r="AW473" s="13" t="s">
        <v>33</v>
      </c>
      <c r="AX473" s="13" t="s">
        <v>80</v>
      </c>
      <c r="AY473" s="247" t="s">
        <v>138</v>
      </c>
    </row>
    <row r="474" s="2" customFormat="1" ht="24" customHeight="1">
      <c r="A474" s="40"/>
      <c r="B474" s="41"/>
      <c r="C474" s="220" t="s">
        <v>1345</v>
      </c>
      <c r="D474" s="220" t="s">
        <v>140</v>
      </c>
      <c r="E474" s="221" t="s">
        <v>1346</v>
      </c>
      <c r="F474" s="222" t="s">
        <v>1347</v>
      </c>
      <c r="G474" s="223" t="s">
        <v>184</v>
      </c>
      <c r="H474" s="224">
        <v>4.5030000000000001</v>
      </c>
      <c r="I474" s="225"/>
      <c r="J474" s="226">
        <f>ROUND(I474*H474,2)</f>
        <v>0</v>
      </c>
      <c r="K474" s="222" t="s">
        <v>144</v>
      </c>
      <c r="L474" s="46"/>
      <c r="M474" s="227" t="s">
        <v>19</v>
      </c>
      <c r="N474" s="228" t="s">
        <v>43</v>
      </c>
      <c r="O474" s="86"/>
      <c r="P474" s="229">
        <f>O474*H474</f>
        <v>0</v>
      </c>
      <c r="Q474" s="229">
        <v>2.4142999999999999</v>
      </c>
      <c r="R474" s="229">
        <f>Q474*H474</f>
        <v>10.8715929</v>
      </c>
      <c r="S474" s="229">
        <v>0</v>
      </c>
      <c r="T474" s="230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1" t="s">
        <v>145</v>
      </c>
      <c r="AT474" s="231" t="s">
        <v>140</v>
      </c>
      <c r="AU474" s="231" t="s">
        <v>82</v>
      </c>
      <c r="AY474" s="19" t="s">
        <v>138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9" t="s">
        <v>80</v>
      </c>
      <c r="BK474" s="232">
        <f>ROUND(I474*H474,2)</f>
        <v>0</v>
      </c>
      <c r="BL474" s="19" t="s">
        <v>145</v>
      </c>
      <c r="BM474" s="231" t="s">
        <v>1348</v>
      </c>
    </row>
    <row r="475" s="2" customFormat="1">
      <c r="A475" s="40"/>
      <c r="B475" s="41"/>
      <c r="C475" s="42"/>
      <c r="D475" s="233" t="s">
        <v>147</v>
      </c>
      <c r="E475" s="42"/>
      <c r="F475" s="234" t="s">
        <v>1347</v>
      </c>
      <c r="G475" s="42"/>
      <c r="H475" s="42"/>
      <c r="I475" s="138"/>
      <c r="J475" s="42"/>
      <c r="K475" s="42"/>
      <c r="L475" s="46"/>
      <c r="M475" s="235"/>
      <c r="N475" s="236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147</v>
      </c>
      <c r="AU475" s="19" t="s">
        <v>82</v>
      </c>
    </row>
    <row r="476" s="14" customFormat="1">
      <c r="A476" s="14"/>
      <c r="B476" s="249"/>
      <c r="C476" s="250"/>
      <c r="D476" s="233" t="s">
        <v>149</v>
      </c>
      <c r="E476" s="251" t="s">
        <v>19</v>
      </c>
      <c r="F476" s="252" t="s">
        <v>1349</v>
      </c>
      <c r="G476" s="250"/>
      <c r="H476" s="251" t="s">
        <v>19</v>
      </c>
      <c r="I476" s="253"/>
      <c r="J476" s="250"/>
      <c r="K476" s="250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149</v>
      </c>
      <c r="AU476" s="258" t="s">
        <v>82</v>
      </c>
      <c r="AV476" s="14" t="s">
        <v>80</v>
      </c>
      <c r="AW476" s="14" t="s">
        <v>33</v>
      </c>
      <c r="AX476" s="14" t="s">
        <v>72</v>
      </c>
      <c r="AY476" s="258" t="s">
        <v>138</v>
      </c>
    </row>
    <row r="477" s="13" customFormat="1">
      <c r="A477" s="13"/>
      <c r="B477" s="237"/>
      <c r="C477" s="238"/>
      <c r="D477" s="233" t="s">
        <v>149</v>
      </c>
      <c r="E477" s="239" t="s">
        <v>19</v>
      </c>
      <c r="F477" s="240" t="s">
        <v>1350</v>
      </c>
      <c r="G477" s="238"/>
      <c r="H477" s="241">
        <v>4.5030000000000001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149</v>
      </c>
      <c r="AU477" s="247" t="s">
        <v>82</v>
      </c>
      <c r="AV477" s="13" t="s">
        <v>82</v>
      </c>
      <c r="AW477" s="13" t="s">
        <v>33</v>
      </c>
      <c r="AX477" s="13" t="s">
        <v>80</v>
      </c>
      <c r="AY477" s="247" t="s">
        <v>138</v>
      </c>
    </row>
    <row r="478" s="2" customFormat="1" ht="16.5" customHeight="1">
      <c r="A478" s="40"/>
      <c r="B478" s="41"/>
      <c r="C478" s="220" t="s">
        <v>1351</v>
      </c>
      <c r="D478" s="220" t="s">
        <v>140</v>
      </c>
      <c r="E478" s="221" t="s">
        <v>1352</v>
      </c>
      <c r="F478" s="222" t="s">
        <v>1353</v>
      </c>
      <c r="G478" s="223" t="s">
        <v>143</v>
      </c>
      <c r="H478" s="224">
        <v>22.515999999999998</v>
      </c>
      <c r="I478" s="225"/>
      <c r="J478" s="226">
        <f>ROUND(I478*H478,2)</f>
        <v>0</v>
      </c>
      <c r="K478" s="222" t="s">
        <v>144</v>
      </c>
      <c r="L478" s="46"/>
      <c r="M478" s="227" t="s">
        <v>19</v>
      </c>
      <c r="N478" s="228" t="s">
        <v>43</v>
      </c>
      <c r="O478" s="86"/>
      <c r="P478" s="229">
        <f>O478*H478</f>
        <v>0</v>
      </c>
      <c r="Q478" s="229">
        <v>0</v>
      </c>
      <c r="R478" s="229">
        <f>Q478*H478</f>
        <v>0</v>
      </c>
      <c r="S478" s="229">
        <v>0</v>
      </c>
      <c r="T478" s="230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31" t="s">
        <v>145</v>
      </c>
      <c r="AT478" s="231" t="s">
        <v>140</v>
      </c>
      <c r="AU478" s="231" t="s">
        <v>82</v>
      </c>
      <c r="AY478" s="19" t="s">
        <v>138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9" t="s">
        <v>80</v>
      </c>
      <c r="BK478" s="232">
        <f>ROUND(I478*H478,2)</f>
        <v>0</v>
      </c>
      <c r="BL478" s="19" t="s">
        <v>145</v>
      </c>
      <c r="BM478" s="231" t="s">
        <v>1354</v>
      </c>
    </row>
    <row r="479" s="2" customFormat="1">
      <c r="A479" s="40"/>
      <c r="B479" s="41"/>
      <c r="C479" s="42"/>
      <c r="D479" s="233" t="s">
        <v>147</v>
      </c>
      <c r="E479" s="42"/>
      <c r="F479" s="234" t="s">
        <v>1353</v>
      </c>
      <c r="G479" s="42"/>
      <c r="H479" s="42"/>
      <c r="I479" s="138"/>
      <c r="J479" s="42"/>
      <c r="K479" s="42"/>
      <c r="L479" s="46"/>
      <c r="M479" s="235"/>
      <c r="N479" s="236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147</v>
      </c>
      <c r="AU479" s="19" t="s">
        <v>82</v>
      </c>
    </row>
    <row r="480" s="14" customFormat="1">
      <c r="A480" s="14"/>
      <c r="B480" s="249"/>
      <c r="C480" s="250"/>
      <c r="D480" s="233" t="s">
        <v>149</v>
      </c>
      <c r="E480" s="251" t="s">
        <v>19</v>
      </c>
      <c r="F480" s="252" t="s">
        <v>1349</v>
      </c>
      <c r="G480" s="250"/>
      <c r="H480" s="251" t="s">
        <v>19</v>
      </c>
      <c r="I480" s="253"/>
      <c r="J480" s="250"/>
      <c r="K480" s="250"/>
      <c r="L480" s="254"/>
      <c r="M480" s="255"/>
      <c r="N480" s="256"/>
      <c r="O480" s="256"/>
      <c r="P480" s="256"/>
      <c r="Q480" s="256"/>
      <c r="R480" s="256"/>
      <c r="S480" s="256"/>
      <c r="T480" s="25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8" t="s">
        <v>149</v>
      </c>
      <c r="AU480" s="258" t="s">
        <v>82</v>
      </c>
      <c r="AV480" s="14" t="s">
        <v>80</v>
      </c>
      <c r="AW480" s="14" t="s">
        <v>33</v>
      </c>
      <c r="AX480" s="14" t="s">
        <v>72</v>
      </c>
      <c r="AY480" s="258" t="s">
        <v>138</v>
      </c>
    </row>
    <row r="481" s="13" customFormat="1">
      <c r="A481" s="13"/>
      <c r="B481" s="237"/>
      <c r="C481" s="238"/>
      <c r="D481" s="233" t="s">
        <v>149</v>
      </c>
      <c r="E481" s="239" t="s">
        <v>19</v>
      </c>
      <c r="F481" s="240" t="s">
        <v>1355</v>
      </c>
      <c r="G481" s="238"/>
      <c r="H481" s="241">
        <v>22.515999999999998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149</v>
      </c>
      <c r="AU481" s="247" t="s">
        <v>82</v>
      </c>
      <c r="AV481" s="13" t="s">
        <v>82</v>
      </c>
      <c r="AW481" s="13" t="s">
        <v>33</v>
      </c>
      <c r="AX481" s="13" t="s">
        <v>80</v>
      </c>
      <c r="AY481" s="247" t="s">
        <v>138</v>
      </c>
    </row>
    <row r="482" s="2" customFormat="1" ht="24" customHeight="1">
      <c r="A482" s="40"/>
      <c r="B482" s="41"/>
      <c r="C482" s="220" t="s">
        <v>1356</v>
      </c>
      <c r="D482" s="220" t="s">
        <v>140</v>
      </c>
      <c r="E482" s="221" t="s">
        <v>1357</v>
      </c>
      <c r="F482" s="222" t="s">
        <v>1358</v>
      </c>
      <c r="G482" s="223" t="s">
        <v>143</v>
      </c>
      <c r="H482" s="224">
        <v>59.401000000000003</v>
      </c>
      <c r="I482" s="225"/>
      <c r="J482" s="226">
        <f>ROUND(I482*H482,2)</f>
        <v>0</v>
      </c>
      <c r="K482" s="222" t="s">
        <v>144</v>
      </c>
      <c r="L482" s="46"/>
      <c r="M482" s="227" t="s">
        <v>19</v>
      </c>
      <c r="N482" s="228" t="s">
        <v>43</v>
      </c>
      <c r="O482" s="86"/>
      <c r="P482" s="229">
        <f>O482*H482</f>
        <v>0</v>
      </c>
      <c r="Q482" s="229">
        <v>1.0311999999999999</v>
      </c>
      <c r="R482" s="229">
        <f>Q482*H482</f>
        <v>61.254311199999997</v>
      </c>
      <c r="S482" s="229">
        <v>0</v>
      </c>
      <c r="T482" s="230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31" t="s">
        <v>145</v>
      </c>
      <c r="AT482" s="231" t="s">
        <v>140</v>
      </c>
      <c r="AU482" s="231" t="s">
        <v>82</v>
      </c>
      <c r="AY482" s="19" t="s">
        <v>138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9" t="s">
        <v>80</v>
      </c>
      <c r="BK482" s="232">
        <f>ROUND(I482*H482,2)</f>
        <v>0</v>
      </c>
      <c r="BL482" s="19" t="s">
        <v>145</v>
      </c>
      <c r="BM482" s="231" t="s">
        <v>1359</v>
      </c>
    </row>
    <row r="483" s="2" customFormat="1">
      <c r="A483" s="40"/>
      <c r="B483" s="41"/>
      <c r="C483" s="42"/>
      <c r="D483" s="233" t="s">
        <v>147</v>
      </c>
      <c r="E483" s="42"/>
      <c r="F483" s="234" t="s">
        <v>1358</v>
      </c>
      <c r="G483" s="42"/>
      <c r="H483" s="42"/>
      <c r="I483" s="138"/>
      <c r="J483" s="42"/>
      <c r="K483" s="42"/>
      <c r="L483" s="46"/>
      <c r="M483" s="235"/>
      <c r="N483" s="236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147</v>
      </c>
      <c r="AU483" s="19" t="s">
        <v>82</v>
      </c>
    </row>
    <row r="484" s="14" customFormat="1">
      <c r="A484" s="14"/>
      <c r="B484" s="249"/>
      <c r="C484" s="250"/>
      <c r="D484" s="233" t="s">
        <v>149</v>
      </c>
      <c r="E484" s="251" t="s">
        <v>19</v>
      </c>
      <c r="F484" s="252" t="s">
        <v>1360</v>
      </c>
      <c r="G484" s="250"/>
      <c r="H484" s="251" t="s">
        <v>19</v>
      </c>
      <c r="I484" s="253"/>
      <c r="J484" s="250"/>
      <c r="K484" s="250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149</v>
      </c>
      <c r="AU484" s="258" t="s">
        <v>82</v>
      </c>
      <c r="AV484" s="14" t="s">
        <v>80</v>
      </c>
      <c r="AW484" s="14" t="s">
        <v>33</v>
      </c>
      <c r="AX484" s="14" t="s">
        <v>72</v>
      </c>
      <c r="AY484" s="258" t="s">
        <v>138</v>
      </c>
    </row>
    <row r="485" s="13" customFormat="1">
      <c r="A485" s="13"/>
      <c r="B485" s="237"/>
      <c r="C485" s="238"/>
      <c r="D485" s="233" t="s">
        <v>149</v>
      </c>
      <c r="E485" s="239" t="s">
        <v>19</v>
      </c>
      <c r="F485" s="240" t="s">
        <v>1361</v>
      </c>
      <c r="G485" s="238"/>
      <c r="H485" s="241">
        <v>6.4000000000000004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149</v>
      </c>
      <c r="AU485" s="247" t="s">
        <v>82</v>
      </c>
      <c r="AV485" s="13" t="s">
        <v>82</v>
      </c>
      <c r="AW485" s="13" t="s">
        <v>33</v>
      </c>
      <c r="AX485" s="13" t="s">
        <v>72</v>
      </c>
      <c r="AY485" s="247" t="s">
        <v>138</v>
      </c>
    </row>
    <row r="486" s="13" customFormat="1">
      <c r="A486" s="13"/>
      <c r="B486" s="237"/>
      <c r="C486" s="238"/>
      <c r="D486" s="233" t="s">
        <v>149</v>
      </c>
      <c r="E486" s="239" t="s">
        <v>19</v>
      </c>
      <c r="F486" s="240" t="s">
        <v>1362</v>
      </c>
      <c r="G486" s="238"/>
      <c r="H486" s="241">
        <v>53.000999999999998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149</v>
      </c>
      <c r="AU486" s="247" t="s">
        <v>82</v>
      </c>
      <c r="AV486" s="13" t="s">
        <v>82</v>
      </c>
      <c r="AW486" s="13" t="s">
        <v>33</v>
      </c>
      <c r="AX486" s="13" t="s">
        <v>72</v>
      </c>
      <c r="AY486" s="247" t="s">
        <v>138</v>
      </c>
    </row>
    <row r="487" s="15" customFormat="1">
      <c r="A487" s="15"/>
      <c r="B487" s="276"/>
      <c r="C487" s="277"/>
      <c r="D487" s="233" t="s">
        <v>149</v>
      </c>
      <c r="E487" s="278" t="s">
        <v>19</v>
      </c>
      <c r="F487" s="279" t="s">
        <v>953</v>
      </c>
      <c r="G487" s="277"/>
      <c r="H487" s="280">
        <v>59.401000000000003</v>
      </c>
      <c r="I487" s="281"/>
      <c r="J487" s="277"/>
      <c r="K487" s="277"/>
      <c r="L487" s="282"/>
      <c r="M487" s="283"/>
      <c r="N487" s="284"/>
      <c r="O487" s="284"/>
      <c r="P487" s="284"/>
      <c r="Q487" s="284"/>
      <c r="R487" s="284"/>
      <c r="S487" s="284"/>
      <c r="T487" s="28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86" t="s">
        <v>149</v>
      </c>
      <c r="AU487" s="286" t="s">
        <v>82</v>
      </c>
      <c r="AV487" s="15" t="s">
        <v>145</v>
      </c>
      <c r="AW487" s="15" t="s">
        <v>33</v>
      </c>
      <c r="AX487" s="15" t="s">
        <v>80</v>
      </c>
      <c r="AY487" s="286" t="s">
        <v>138</v>
      </c>
    </row>
    <row r="488" s="2" customFormat="1" ht="24" customHeight="1">
      <c r="A488" s="40"/>
      <c r="B488" s="41"/>
      <c r="C488" s="220" t="s">
        <v>1363</v>
      </c>
      <c r="D488" s="220" t="s">
        <v>140</v>
      </c>
      <c r="E488" s="221" t="s">
        <v>1364</v>
      </c>
      <c r="F488" s="222" t="s">
        <v>1365</v>
      </c>
      <c r="G488" s="223" t="s">
        <v>143</v>
      </c>
      <c r="H488" s="224">
        <v>32.229999999999997</v>
      </c>
      <c r="I488" s="225"/>
      <c r="J488" s="226">
        <f>ROUND(I488*H488,2)</f>
        <v>0</v>
      </c>
      <c r="K488" s="222" t="s">
        <v>144</v>
      </c>
      <c r="L488" s="46"/>
      <c r="M488" s="227" t="s">
        <v>19</v>
      </c>
      <c r="N488" s="228" t="s">
        <v>43</v>
      </c>
      <c r="O488" s="86"/>
      <c r="P488" s="229">
        <f>O488*H488</f>
        <v>0</v>
      </c>
      <c r="Q488" s="229">
        <v>0.40242</v>
      </c>
      <c r="R488" s="229">
        <f>Q488*H488</f>
        <v>12.969996599999998</v>
      </c>
      <c r="S488" s="229">
        <v>0</v>
      </c>
      <c r="T488" s="230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31" t="s">
        <v>145</v>
      </c>
      <c r="AT488" s="231" t="s">
        <v>140</v>
      </c>
      <c r="AU488" s="231" t="s">
        <v>82</v>
      </c>
      <c r="AY488" s="19" t="s">
        <v>138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9" t="s">
        <v>80</v>
      </c>
      <c r="BK488" s="232">
        <f>ROUND(I488*H488,2)</f>
        <v>0</v>
      </c>
      <c r="BL488" s="19" t="s">
        <v>145</v>
      </c>
      <c r="BM488" s="231" t="s">
        <v>1366</v>
      </c>
    </row>
    <row r="489" s="2" customFormat="1">
      <c r="A489" s="40"/>
      <c r="B489" s="41"/>
      <c r="C489" s="42"/>
      <c r="D489" s="233" t="s">
        <v>147</v>
      </c>
      <c r="E489" s="42"/>
      <c r="F489" s="234" t="s">
        <v>1365</v>
      </c>
      <c r="G489" s="42"/>
      <c r="H489" s="42"/>
      <c r="I489" s="138"/>
      <c r="J489" s="42"/>
      <c r="K489" s="42"/>
      <c r="L489" s="46"/>
      <c r="M489" s="235"/>
      <c r="N489" s="236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147</v>
      </c>
      <c r="AU489" s="19" t="s">
        <v>82</v>
      </c>
    </row>
    <row r="490" s="14" customFormat="1">
      <c r="A490" s="14"/>
      <c r="B490" s="249"/>
      <c r="C490" s="250"/>
      <c r="D490" s="233" t="s">
        <v>149</v>
      </c>
      <c r="E490" s="251" t="s">
        <v>19</v>
      </c>
      <c r="F490" s="252" t="s">
        <v>1367</v>
      </c>
      <c r="G490" s="250"/>
      <c r="H490" s="251" t="s">
        <v>19</v>
      </c>
      <c r="I490" s="253"/>
      <c r="J490" s="250"/>
      <c r="K490" s="250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149</v>
      </c>
      <c r="AU490" s="258" t="s">
        <v>82</v>
      </c>
      <c r="AV490" s="14" t="s">
        <v>80</v>
      </c>
      <c r="AW490" s="14" t="s">
        <v>33</v>
      </c>
      <c r="AX490" s="14" t="s">
        <v>72</v>
      </c>
      <c r="AY490" s="258" t="s">
        <v>138</v>
      </c>
    </row>
    <row r="491" s="14" customFormat="1">
      <c r="A491" s="14"/>
      <c r="B491" s="249"/>
      <c r="C491" s="250"/>
      <c r="D491" s="233" t="s">
        <v>149</v>
      </c>
      <c r="E491" s="251" t="s">
        <v>19</v>
      </c>
      <c r="F491" s="252" t="s">
        <v>1368</v>
      </c>
      <c r="G491" s="250"/>
      <c r="H491" s="251" t="s">
        <v>19</v>
      </c>
      <c r="I491" s="253"/>
      <c r="J491" s="250"/>
      <c r="K491" s="250"/>
      <c r="L491" s="254"/>
      <c r="M491" s="255"/>
      <c r="N491" s="256"/>
      <c r="O491" s="256"/>
      <c r="P491" s="256"/>
      <c r="Q491" s="256"/>
      <c r="R491" s="256"/>
      <c r="S491" s="256"/>
      <c r="T491" s="25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8" t="s">
        <v>149</v>
      </c>
      <c r="AU491" s="258" t="s">
        <v>82</v>
      </c>
      <c r="AV491" s="14" t="s">
        <v>80</v>
      </c>
      <c r="AW491" s="14" t="s">
        <v>33</v>
      </c>
      <c r="AX491" s="14" t="s">
        <v>72</v>
      </c>
      <c r="AY491" s="258" t="s">
        <v>138</v>
      </c>
    </row>
    <row r="492" s="13" customFormat="1">
      <c r="A492" s="13"/>
      <c r="B492" s="237"/>
      <c r="C492" s="238"/>
      <c r="D492" s="233" t="s">
        <v>149</v>
      </c>
      <c r="E492" s="239" t="s">
        <v>19</v>
      </c>
      <c r="F492" s="240" t="s">
        <v>1369</v>
      </c>
      <c r="G492" s="238"/>
      <c r="H492" s="241">
        <v>32.229999999999997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149</v>
      </c>
      <c r="AU492" s="247" t="s">
        <v>82</v>
      </c>
      <c r="AV492" s="13" t="s">
        <v>82</v>
      </c>
      <c r="AW492" s="13" t="s">
        <v>33</v>
      </c>
      <c r="AX492" s="13" t="s">
        <v>80</v>
      </c>
      <c r="AY492" s="247" t="s">
        <v>138</v>
      </c>
    </row>
    <row r="493" s="2" customFormat="1" ht="16.5" customHeight="1">
      <c r="A493" s="40"/>
      <c r="B493" s="41"/>
      <c r="C493" s="259" t="s">
        <v>1370</v>
      </c>
      <c r="D493" s="259" t="s">
        <v>268</v>
      </c>
      <c r="E493" s="260" t="s">
        <v>1371</v>
      </c>
      <c r="F493" s="261" t="s">
        <v>1372</v>
      </c>
      <c r="G493" s="262" t="s">
        <v>305</v>
      </c>
      <c r="H493" s="263">
        <v>10.909000000000001</v>
      </c>
      <c r="I493" s="264"/>
      <c r="J493" s="265">
        <f>ROUND(I493*H493,2)</f>
        <v>0</v>
      </c>
      <c r="K493" s="261" t="s">
        <v>144</v>
      </c>
      <c r="L493" s="266"/>
      <c r="M493" s="267" t="s">
        <v>19</v>
      </c>
      <c r="N493" s="268" t="s">
        <v>43</v>
      </c>
      <c r="O493" s="86"/>
      <c r="P493" s="229">
        <f>O493*H493</f>
        <v>0</v>
      </c>
      <c r="Q493" s="229">
        <v>1</v>
      </c>
      <c r="R493" s="229">
        <f>Q493*H493</f>
        <v>10.909000000000001</v>
      </c>
      <c r="S493" s="229">
        <v>0</v>
      </c>
      <c r="T493" s="230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31" t="s">
        <v>188</v>
      </c>
      <c r="AT493" s="231" t="s">
        <v>268</v>
      </c>
      <c r="AU493" s="231" t="s">
        <v>82</v>
      </c>
      <c r="AY493" s="19" t="s">
        <v>138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9" t="s">
        <v>80</v>
      </c>
      <c r="BK493" s="232">
        <f>ROUND(I493*H493,2)</f>
        <v>0</v>
      </c>
      <c r="BL493" s="19" t="s">
        <v>145</v>
      </c>
      <c r="BM493" s="231" t="s">
        <v>1373</v>
      </c>
    </row>
    <row r="494" s="2" customFormat="1">
      <c r="A494" s="40"/>
      <c r="B494" s="41"/>
      <c r="C494" s="42"/>
      <c r="D494" s="233" t="s">
        <v>147</v>
      </c>
      <c r="E494" s="42"/>
      <c r="F494" s="234" t="s">
        <v>1372</v>
      </c>
      <c r="G494" s="42"/>
      <c r="H494" s="42"/>
      <c r="I494" s="138"/>
      <c r="J494" s="42"/>
      <c r="K494" s="42"/>
      <c r="L494" s="46"/>
      <c r="M494" s="235"/>
      <c r="N494" s="236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147</v>
      </c>
      <c r="AU494" s="19" t="s">
        <v>82</v>
      </c>
    </row>
    <row r="495" s="13" customFormat="1">
      <c r="A495" s="13"/>
      <c r="B495" s="237"/>
      <c r="C495" s="238"/>
      <c r="D495" s="233" t="s">
        <v>149</v>
      </c>
      <c r="E495" s="239" t="s">
        <v>19</v>
      </c>
      <c r="F495" s="240" t="s">
        <v>1374</v>
      </c>
      <c r="G495" s="238"/>
      <c r="H495" s="241">
        <v>10.909000000000001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149</v>
      </c>
      <c r="AU495" s="247" t="s">
        <v>82</v>
      </c>
      <c r="AV495" s="13" t="s">
        <v>82</v>
      </c>
      <c r="AW495" s="13" t="s">
        <v>33</v>
      </c>
      <c r="AX495" s="13" t="s">
        <v>80</v>
      </c>
      <c r="AY495" s="247" t="s">
        <v>138</v>
      </c>
    </row>
    <row r="496" s="12" customFormat="1" ht="22.8" customHeight="1">
      <c r="A496" s="12"/>
      <c r="B496" s="204"/>
      <c r="C496" s="205"/>
      <c r="D496" s="206" t="s">
        <v>71</v>
      </c>
      <c r="E496" s="218" t="s">
        <v>168</v>
      </c>
      <c r="F496" s="218" t="s">
        <v>407</v>
      </c>
      <c r="G496" s="205"/>
      <c r="H496" s="205"/>
      <c r="I496" s="208"/>
      <c r="J496" s="219">
        <f>BK496</f>
        <v>0</v>
      </c>
      <c r="K496" s="205"/>
      <c r="L496" s="210"/>
      <c r="M496" s="211"/>
      <c r="N496" s="212"/>
      <c r="O496" s="212"/>
      <c r="P496" s="213">
        <f>SUM(P497:P551)</f>
        <v>0</v>
      </c>
      <c r="Q496" s="212"/>
      <c r="R496" s="213">
        <f>SUM(R497:R551)</f>
        <v>2.6637</v>
      </c>
      <c r="S496" s="212"/>
      <c r="T496" s="214">
        <f>SUM(T497:T551)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5" t="s">
        <v>80</v>
      </c>
      <c r="AT496" s="216" t="s">
        <v>71</v>
      </c>
      <c r="AU496" s="216" t="s">
        <v>80</v>
      </c>
      <c r="AY496" s="215" t="s">
        <v>138</v>
      </c>
      <c r="BK496" s="217">
        <f>SUM(BK497:BK551)</f>
        <v>0</v>
      </c>
    </row>
    <row r="497" s="2" customFormat="1" ht="16.5" customHeight="1">
      <c r="A497" s="40"/>
      <c r="B497" s="41"/>
      <c r="C497" s="220" t="s">
        <v>1375</v>
      </c>
      <c r="D497" s="220" t="s">
        <v>140</v>
      </c>
      <c r="E497" s="221" t="s">
        <v>423</v>
      </c>
      <c r="F497" s="222" t="s">
        <v>424</v>
      </c>
      <c r="G497" s="223" t="s">
        <v>143</v>
      </c>
      <c r="H497" s="224">
        <v>182.86000000000001</v>
      </c>
      <c r="I497" s="225"/>
      <c r="J497" s="226">
        <f>ROUND(I497*H497,2)</f>
        <v>0</v>
      </c>
      <c r="K497" s="222" t="s">
        <v>144</v>
      </c>
      <c r="L497" s="46"/>
      <c r="M497" s="227" t="s">
        <v>19</v>
      </c>
      <c r="N497" s="228" t="s">
        <v>43</v>
      </c>
      <c r="O497" s="86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31" t="s">
        <v>145</v>
      </c>
      <c r="AT497" s="231" t="s">
        <v>140</v>
      </c>
      <c r="AU497" s="231" t="s">
        <v>82</v>
      </c>
      <c r="AY497" s="19" t="s">
        <v>138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9" t="s">
        <v>80</v>
      </c>
      <c r="BK497" s="232">
        <f>ROUND(I497*H497,2)</f>
        <v>0</v>
      </c>
      <c r="BL497" s="19" t="s">
        <v>145</v>
      </c>
      <c r="BM497" s="231" t="s">
        <v>1376</v>
      </c>
    </row>
    <row r="498" s="2" customFormat="1">
      <c r="A498" s="40"/>
      <c r="B498" s="41"/>
      <c r="C498" s="42"/>
      <c r="D498" s="233" t="s">
        <v>147</v>
      </c>
      <c r="E498" s="42"/>
      <c r="F498" s="234" t="s">
        <v>424</v>
      </c>
      <c r="G498" s="42"/>
      <c r="H498" s="42"/>
      <c r="I498" s="138"/>
      <c r="J498" s="42"/>
      <c r="K498" s="42"/>
      <c r="L498" s="46"/>
      <c r="M498" s="235"/>
      <c r="N498" s="236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147</v>
      </c>
      <c r="AU498" s="19" t="s">
        <v>82</v>
      </c>
    </row>
    <row r="499" s="14" customFormat="1">
      <c r="A499" s="14"/>
      <c r="B499" s="249"/>
      <c r="C499" s="250"/>
      <c r="D499" s="233" t="s">
        <v>149</v>
      </c>
      <c r="E499" s="251" t="s">
        <v>19</v>
      </c>
      <c r="F499" s="252" t="s">
        <v>426</v>
      </c>
      <c r="G499" s="250"/>
      <c r="H499" s="251" t="s">
        <v>19</v>
      </c>
      <c r="I499" s="253"/>
      <c r="J499" s="250"/>
      <c r="K499" s="250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149</v>
      </c>
      <c r="AU499" s="258" t="s">
        <v>82</v>
      </c>
      <c r="AV499" s="14" t="s">
        <v>80</v>
      </c>
      <c r="AW499" s="14" t="s">
        <v>33</v>
      </c>
      <c r="AX499" s="14" t="s">
        <v>72</v>
      </c>
      <c r="AY499" s="258" t="s">
        <v>138</v>
      </c>
    </row>
    <row r="500" s="13" customFormat="1">
      <c r="A500" s="13"/>
      <c r="B500" s="237"/>
      <c r="C500" s="238"/>
      <c r="D500" s="233" t="s">
        <v>149</v>
      </c>
      <c r="E500" s="239" t="s">
        <v>19</v>
      </c>
      <c r="F500" s="240" t="s">
        <v>1377</v>
      </c>
      <c r="G500" s="238"/>
      <c r="H500" s="241">
        <v>182.86000000000001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149</v>
      </c>
      <c r="AU500" s="247" t="s">
        <v>82</v>
      </c>
      <c r="AV500" s="13" t="s">
        <v>82</v>
      </c>
      <c r="AW500" s="13" t="s">
        <v>33</v>
      </c>
      <c r="AX500" s="13" t="s">
        <v>80</v>
      </c>
      <c r="AY500" s="247" t="s">
        <v>138</v>
      </c>
    </row>
    <row r="501" s="2" customFormat="1" ht="24" customHeight="1">
      <c r="A501" s="40"/>
      <c r="B501" s="41"/>
      <c r="C501" s="220" t="s">
        <v>1378</v>
      </c>
      <c r="D501" s="220" t="s">
        <v>140</v>
      </c>
      <c r="E501" s="221" t="s">
        <v>441</v>
      </c>
      <c r="F501" s="222" t="s">
        <v>442</v>
      </c>
      <c r="G501" s="223" t="s">
        <v>143</v>
      </c>
      <c r="H501" s="224">
        <v>164.80000000000001</v>
      </c>
      <c r="I501" s="225"/>
      <c r="J501" s="226">
        <f>ROUND(I501*H501,2)</f>
        <v>0</v>
      </c>
      <c r="K501" s="222" t="s">
        <v>144</v>
      </c>
      <c r="L501" s="46"/>
      <c r="M501" s="227" t="s">
        <v>19</v>
      </c>
      <c r="N501" s="228" t="s">
        <v>43</v>
      </c>
      <c r="O501" s="86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31" t="s">
        <v>145</v>
      </c>
      <c r="AT501" s="231" t="s">
        <v>140</v>
      </c>
      <c r="AU501" s="231" t="s">
        <v>82</v>
      </c>
      <c r="AY501" s="19" t="s">
        <v>138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9" t="s">
        <v>80</v>
      </c>
      <c r="BK501" s="232">
        <f>ROUND(I501*H501,2)</f>
        <v>0</v>
      </c>
      <c r="BL501" s="19" t="s">
        <v>145</v>
      </c>
      <c r="BM501" s="231" t="s">
        <v>1379</v>
      </c>
    </row>
    <row r="502" s="2" customFormat="1">
      <c r="A502" s="40"/>
      <c r="B502" s="41"/>
      <c r="C502" s="42"/>
      <c r="D502" s="233" t="s">
        <v>147</v>
      </c>
      <c r="E502" s="42"/>
      <c r="F502" s="234" t="s">
        <v>442</v>
      </c>
      <c r="G502" s="42"/>
      <c r="H502" s="42"/>
      <c r="I502" s="138"/>
      <c r="J502" s="42"/>
      <c r="K502" s="42"/>
      <c r="L502" s="46"/>
      <c r="M502" s="235"/>
      <c r="N502" s="236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147</v>
      </c>
      <c r="AU502" s="19" t="s">
        <v>82</v>
      </c>
    </row>
    <row r="503" s="14" customFormat="1">
      <c r="A503" s="14"/>
      <c r="B503" s="249"/>
      <c r="C503" s="250"/>
      <c r="D503" s="233" t="s">
        <v>149</v>
      </c>
      <c r="E503" s="251" t="s">
        <v>19</v>
      </c>
      <c r="F503" s="252" t="s">
        <v>1380</v>
      </c>
      <c r="G503" s="250"/>
      <c r="H503" s="251" t="s">
        <v>19</v>
      </c>
      <c r="I503" s="253"/>
      <c r="J503" s="250"/>
      <c r="K503" s="250"/>
      <c r="L503" s="254"/>
      <c r="M503" s="255"/>
      <c r="N503" s="256"/>
      <c r="O503" s="256"/>
      <c r="P503" s="256"/>
      <c r="Q503" s="256"/>
      <c r="R503" s="256"/>
      <c r="S503" s="256"/>
      <c r="T503" s="25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8" t="s">
        <v>149</v>
      </c>
      <c r="AU503" s="258" t="s">
        <v>82</v>
      </c>
      <c r="AV503" s="14" t="s">
        <v>80</v>
      </c>
      <c r="AW503" s="14" t="s">
        <v>33</v>
      </c>
      <c r="AX503" s="14" t="s">
        <v>72</v>
      </c>
      <c r="AY503" s="258" t="s">
        <v>138</v>
      </c>
    </row>
    <row r="504" s="13" customFormat="1">
      <c r="A504" s="13"/>
      <c r="B504" s="237"/>
      <c r="C504" s="238"/>
      <c r="D504" s="233" t="s">
        <v>149</v>
      </c>
      <c r="E504" s="239" t="s">
        <v>19</v>
      </c>
      <c r="F504" s="240" t="s">
        <v>1381</v>
      </c>
      <c r="G504" s="238"/>
      <c r="H504" s="241">
        <v>164.80000000000001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149</v>
      </c>
      <c r="AU504" s="247" t="s">
        <v>82</v>
      </c>
      <c r="AV504" s="13" t="s">
        <v>82</v>
      </c>
      <c r="AW504" s="13" t="s">
        <v>33</v>
      </c>
      <c r="AX504" s="13" t="s">
        <v>80</v>
      </c>
      <c r="AY504" s="247" t="s">
        <v>138</v>
      </c>
    </row>
    <row r="505" s="2" customFormat="1" ht="24" customHeight="1">
      <c r="A505" s="40"/>
      <c r="B505" s="41"/>
      <c r="C505" s="220" t="s">
        <v>1382</v>
      </c>
      <c r="D505" s="220" t="s">
        <v>140</v>
      </c>
      <c r="E505" s="221" t="s">
        <v>447</v>
      </c>
      <c r="F505" s="222" t="s">
        <v>448</v>
      </c>
      <c r="G505" s="223" t="s">
        <v>143</v>
      </c>
      <c r="H505" s="224">
        <v>164.80000000000001</v>
      </c>
      <c r="I505" s="225"/>
      <c r="J505" s="226">
        <f>ROUND(I505*H505,2)</f>
        <v>0</v>
      </c>
      <c r="K505" s="222" t="s">
        <v>144</v>
      </c>
      <c r="L505" s="46"/>
      <c r="M505" s="227" t="s">
        <v>19</v>
      </c>
      <c r="N505" s="228" t="s">
        <v>43</v>
      </c>
      <c r="O505" s="86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31" t="s">
        <v>145</v>
      </c>
      <c r="AT505" s="231" t="s">
        <v>140</v>
      </c>
      <c r="AU505" s="231" t="s">
        <v>82</v>
      </c>
      <c r="AY505" s="19" t="s">
        <v>138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9" t="s">
        <v>80</v>
      </c>
      <c r="BK505" s="232">
        <f>ROUND(I505*H505,2)</f>
        <v>0</v>
      </c>
      <c r="BL505" s="19" t="s">
        <v>145</v>
      </c>
      <c r="BM505" s="231" t="s">
        <v>1383</v>
      </c>
    </row>
    <row r="506" s="2" customFormat="1">
      <c r="A506" s="40"/>
      <c r="B506" s="41"/>
      <c r="C506" s="42"/>
      <c r="D506" s="233" t="s">
        <v>147</v>
      </c>
      <c r="E506" s="42"/>
      <c r="F506" s="234" t="s">
        <v>450</v>
      </c>
      <c r="G506" s="42"/>
      <c r="H506" s="42"/>
      <c r="I506" s="138"/>
      <c r="J506" s="42"/>
      <c r="K506" s="42"/>
      <c r="L506" s="46"/>
      <c r="M506" s="235"/>
      <c r="N506" s="236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147</v>
      </c>
      <c r="AU506" s="19" t="s">
        <v>82</v>
      </c>
    </row>
    <row r="507" s="2" customFormat="1">
      <c r="A507" s="40"/>
      <c r="B507" s="41"/>
      <c r="C507" s="42"/>
      <c r="D507" s="233" t="s">
        <v>165</v>
      </c>
      <c r="E507" s="42"/>
      <c r="F507" s="248" t="s">
        <v>451</v>
      </c>
      <c r="G507" s="42"/>
      <c r="H507" s="42"/>
      <c r="I507" s="138"/>
      <c r="J507" s="42"/>
      <c r="K507" s="42"/>
      <c r="L507" s="46"/>
      <c r="M507" s="235"/>
      <c r="N507" s="23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165</v>
      </c>
      <c r="AU507" s="19" t="s">
        <v>82</v>
      </c>
    </row>
    <row r="508" s="13" customFormat="1">
      <c r="A508" s="13"/>
      <c r="B508" s="237"/>
      <c r="C508" s="238"/>
      <c r="D508" s="233" t="s">
        <v>149</v>
      </c>
      <c r="E508" s="239" t="s">
        <v>19</v>
      </c>
      <c r="F508" s="240" t="s">
        <v>1384</v>
      </c>
      <c r="G508" s="238"/>
      <c r="H508" s="241">
        <v>164.80000000000001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149</v>
      </c>
      <c r="AU508" s="247" t="s">
        <v>82</v>
      </c>
      <c r="AV508" s="13" t="s">
        <v>82</v>
      </c>
      <c r="AW508" s="13" t="s">
        <v>33</v>
      </c>
      <c r="AX508" s="13" t="s">
        <v>72</v>
      </c>
      <c r="AY508" s="247" t="s">
        <v>138</v>
      </c>
    </row>
    <row r="509" s="2" customFormat="1" ht="16.5" customHeight="1">
      <c r="A509" s="40"/>
      <c r="B509" s="41"/>
      <c r="C509" s="259" t="s">
        <v>1385</v>
      </c>
      <c r="D509" s="259" t="s">
        <v>268</v>
      </c>
      <c r="E509" s="260" t="s">
        <v>454</v>
      </c>
      <c r="F509" s="261" t="s">
        <v>1386</v>
      </c>
      <c r="G509" s="262" t="s">
        <v>305</v>
      </c>
      <c r="H509" s="263">
        <v>2.3069999999999999</v>
      </c>
      <c r="I509" s="264"/>
      <c r="J509" s="265">
        <f>ROUND(I509*H509,2)</f>
        <v>0</v>
      </c>
      <c r="K509" s="261" t="s">
        <v>144</v>
      </c>
      <c r="L509" s="266"/>
      <c r="M509" s="267" t="s">
        <v>19</v>
      </c>
      <c r="N509" s="268" t="s">
        <v>43</v>
      </c>
      <c r="O509" s="86"/>
      <c r="P509" s="229">
        <f>O509*H509</f>
        <v>0</v>
      </c>
      <c r="Q509" s="229">
        <v>0</v>
      </c>
      <c r="R509" s="229">
        <f>Q509*H509</f>
        <v>0</v>
      </c>
      <c r="S509" s="229">
        <v>0</v>
      </c>
      <c r="T509" s="230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31" t="s">
        <v>188</v>
      </c>
      <c r="AT509" s="231" t="s">
        <v>268</v>
      </c>
      <c r="AU509" s="231" t="s">
        <v>82</v>
      </c>
      <c r="AY509" s="19" t="s">
        <v>138</v>
      </c>
      <c r="BE509" s="232">
        <f>IF(N509="základní",J509,0)</f>
        <v>0</v>
      </c>
      <c r="BF509" s="232">
        <f>IF(N509="snížená",J509,0)</f>
        <v>0</v>
      </c>
      <c r="BG509" s="232">
        <f>IF(N509="zákl. přenesená",J509,0)</f>
        <v>0</v>
      </c>
      <c r="BH509" s="232">
        <f>IF(N509="sníž. přenesená",J509,0)</f>
        <v>0</v>
      </c>
      <c r="BI509" s="232">
        <f>IF(N509="nulová",J509,0)</f>
        <v>0</v>
      </c>
      <c r="BJ509" s="19" t="s">
        <v>80</v>
      </c>
      <c r="BK509" s="232">
        <f>ROUND(I509*H509,2)</f>
        <v>0</v>
      </c>
      <c r="BL509" s="19" t="s">
        <v>145</v>
      </c>
      <c r="BM509" s="231" t="s">
        <v>1387</v>
      </c>
    </row>
    <row r="510" s="2" customFormat="1">
      <c r="A510" s="40"/>
      <c r="B510" s="41"/>
      <c r="C510" s="42"/>
      <c r="D510" s="233" t="s">
        <v>147</v>
      </c>
      <c r="E510" s="42"/>
      <c r="F510" s="234" t="s">
        <v>1386</v>
      </c>
      <c r="G510" s="42"/>
      <c r="H510" s="42"/>
      <c r="I510" s="138"/>
      <c r="J510" s="42"/>
      <c r="K510" s="42"/>
      <c r="L510" s="46"/>
      <c r="M510" s="235"/>
      <c r="N510" s="236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147</v>
      </c>
      <c r="AU510" s="19" t="s">
        <v>82</v>
      </c>
    </row>
    <row r="511" s="2" customFormat="1">
      <c r="A511" s="40"/>
      <c r="B511" s="41"/>
      <c r="C511" s="42"/>
      <c r="D511" s="233" t="s">
        <v>165</v>
      </c>
      <c r="E511" s="42"/>
      <c r="F511" s="248" t="s">
        <v>457</v>
      </c>
      <c r="G511" s="42"/>
      <c r="H511" s="42"/>
      <c r="I511" s="138"/>
      <c r="J511" s="42"/>
      <c r="K511" s="42"/>
      <c r="L511" s="46"/>
      <c r="M511" s="235"/>
      <c r="N511" s="236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165</v>
      </c>
      <c r="AU511" s="19" t="s">
        <v>82</v>
      </c>
    </row>
    <row r="512" s="13" customFormat="1">
      <c r="A512" s="13"/>
      <c r="B512" s="237"/>
      <c r="C512" s="238"/>
      <c r="D512" s="233" t="s">
        <v>149</v>
      </c>
      <c r="E512" s="239" t="s">
        <v>19</v>
      </c>
      <c r="F512" s="240" t="s">
        <v>1388</v>
      </c>
      <c r="G512" s="238"/>
      <c r="H512" s="241">
        <v>2.3069999999999999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149</v>
      </c>
      <c r="AU512" s="247" t="s">
        <v>82</v>
      </c>
      <c r="AV512" s="13" t="s">
        <v>82</v>
      </c>
      <c r="AW512" s="13" t="s">
        <v>33</v>
      </c>
      <c r="AX512" s="13" t="s">
        <v>72</v>
      </c>
      <c r="AY512" s="247" t="s">
        <v>138</v>
      </c>
    </row>
    <row r="513" s="2" customFormat="1" ht="16.5" customHeight="1">
      <c r="A513" s="40"/>
      <c r="B513" s="41"/>
      <c r="C513" s="259" t="s">
        <v>1389</v>
      </c>
      <c r="D513" s="259" t="s">
        <v>268</v>
      </c>
      <c r="E513" s="260" t="s">
        <v>460</v>
      </c>
      <c r="F513" s="261" t="s">
        <v>461</v>
      </c>
      <c r="G513" s="262" t="s">
        <v>305</v>
      </c>
      <c r="H513" s="263">
        <v>0.86499999999999999</v>
      </c>
      <c r="I513" s="264"/>
      <c r="J513" s="265">
        <f>ROUND(I513*H513,2)</f>
        <v>0</v>
      </c>
      <c r="K513" s="261" t="s">
        <v>144</v>
      </c>
      <c r="L513" s="266"/>
      <c r="M513" s="267" t="s">
        <v>19</v>
      </c>
      <c r="N513" s="268" t="s">
        <v>43</v>
      </c>
      <c r="O513" s="86"/>
      <c r="P513" s="229">
        <f>O513*H513</f>
        <v>0</v>
      </c>
      <c r="Q513" s="229">
        <v>0</v>
      </c>
      <c r="R513" s="229">
        <f>Q513*H513</f>
        <v>0</v>
      </c>
      <c r="S513" s="229">
        <v>0</v>
      </c>
      <c r="T513" s="230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31" t="s">
        <v>188</v>
      </c>
      <c r="AT513" s="231" t="s">
        <v>268</v>
      </c>
      <c r="AU513" s="231" t="s">
        <v>82</v>
      </c>
      <c r="AY513" s="19" t="s">
        <v>138</v>
      </c>
      <c r="BE513" s="232">
        <f>IF(N513="základní",J513,0)</f>
        <v>0</v>
      </c>
      <c r="BF513" s="232">
        <f>IF(N513="snížená",J513,0)</f>
        <v>0</v>
      </c>
      <c r="BG513" s="232">
        <f>IF(N513="zákl. přenesená",J513,0)</f>
        <v>0</v>
      </c>
      <c r="BH513" s="232">
        <f>IF(N513="sníž. přenesená",J513,0)</f>
        <v>0</v>
      </c>
      <c r="BI513" s="232">
        <f>IF(N513="nulová",J513,0)</f>
        <v>0</v>
      </c>
      <c r="BJ513" s="19" t="s">
        <v>80</v>
      </c>
      <c r="BK513" s="232">
        <f>ROUND(I513*H513,2)</f>
        <v>0</v>
      </c>
      <c r="BL513" s="19" t="s">
        <v>145</v>
      </c>
      <c r="BM513" s="231" t="s">
        <v>1390</v>
      </c>
    </row>
    <row r="514" s="2" customFormat="1">
      <c r="A514" s="40"/>
      <c r="B514" s="41"/>
      <c r="C514" s="42"/>
      <c r="D514" s="233" t="s">
        <v>147</v>
      </c>
      <c r="E514" s="42"/>
      <c r="F514" s="234" t="s">
        <v>461</v>
      </c>
      <c r="G514" s="42"/>
      <c r="H514" s="42"/>
      <c r="I514" s="138"/>
      <c r="J514" s="42"/>
      <c r="K514" s="42"/>
      <c r="L514" s="46"/>
      <c r="M514" s="235"/>
      <c r="N514" s="236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147</v>
      </c>
      <c r="AU514" s="19" t="s">
        <v>82</v>
      </c>
    </row>
    <row r="515" s="2" customFormat="1">
      <c r="A515" s="40"/>
      <c r="B515" s="41"/>
      <c r="C515" s="42"/>
      <c r="D515" s="233" t="s">
        <v>165</v>
      </c>
      <c r="E515" s="42"/>
      <c r="F515" s="248" t="s">
        <v>463</v>
      </c>
      <c r="G515" s="42"/>
      <c r="H515" s="42"/>
      <c r="I515" s="138"/>
      <c r="J515" s="42"/>
      <c r="K515" s="42"/>
      <c r="L515" s="46"/>
      <c r="M515" s="235"/>
      <c r="N515" s="236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165</v>
      </c>
      <c r="AU515" s="19" t="s">
        <v>82</v>
      </c>
    </row>
    <row r="516" s="13" customFormat="1">
      <c r="A516" s="13"/>
      <c r="B516" s="237"/>
      <c r="C516" s="238"/>
      <c r="D516" s="233" t="s">
        <v>149</v>
      </c>
      <c r="E516" s="239" t="s">
        <v>19</v>
      </c>
      <c r="F516" s="240" t="s">
        <v>1391</v>
      </c>
      <c r="G516" s="238"/>
      <c r="H516" s="241">
        <v>0.86499999999999999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149</v>
      </c>
      <c r="AU516" s="247" t="s">
        <v>82</v>
      </c>
      <c r="AV516" s="13" t="s">
        <v>82</v>
      </c>
      <c r="AW516" s="13" t="s">
        <v>33</v>
      </c>
      <c r="AX516" s="13" t="s">
        <v>72</v>
      </c>
      <c r="AY516" s="247" t="s">
        <v>138</v>
      </c>
    </row>
    <row r="517" s="2" customFormat="1" ht="16.5" customHeight="1">
      <c r="A517" s="40"/>
      <c r="B517" s="41"/>
      <c r="C517" s="220" t="s">
        <v>1392</v>
      </c>
      <c r="D517" s="220" t="s">
        <v>140</v>
      </c>
      <c r="E517" s="221" t="s">
        <v>1393</v>
      </c>
      <c r="F517" s="222" t="s">
        <v>1394</v>
      </c>
      <c r="G517" s="223" t="s">
        <v>143</v>
      </c>
      <c r="H517" s="224">
        <v>3.3900000000000001</v>
      </c>
      <c r="I517" s="225"/>
      <c r="J517" s="226">
        <f>ROUND(I517*H517,2)</f>
        <v>0</v>
      </c>
      <c r="K517" s="222" t="s">
        <v>144</v>
      </c>
      <c r="L517" s="46"/>
      <c r="M517" s="227" t="s">
        <v>19</v>
      </c>
      <c r="N517" s="228" t="s">
        <v>43</v>
      </c>
      <c r="O517" s="86"/>
      <c r="P517" s="229">
        <f>O517*H517</f>
        <v>0</v>
      </c>
      <c r="Q517" s="229">
        <v>0.18776000000000001</v>
      </c>
      <c r="R517" s="229">
        <f>Q517*H517</f>
        <v>0.63650640000000003</v>
      </c>
      <c r="S517" s="229">
        <v>0</v>
      </c>
      <c r="T517" s="230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31" t="s">
        <v>145</v>
      </c>
      <c r="AT517" s="231" t="s">
        <v>140</v>
      </c>
      <c r="AU517" s="231" t="s">
        <v>82</v>
      </c>
      <c r="AY517" s="19" t="s">
        <v>138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9" t="s">
        <v>80</v>
      </c>
      <c r="BK517" s="232">
        <f>ROUND(I517*H517,2)</f>
        <v>0</v>
      </c>
      <c r="BL517" s="19" t="s">
        <v>145</v>
      </c>
      <c r="BM517" s="231" t="s">
        <v>1395</v>
      </c>
    </row>
    <row r="518" s="2" customFormat="1">
      <c r="A518" s="40"/>
      <c r="B518" s="41"/>
      <c r="C518" s="42"/>
      <c r="D518" s="233" t="s">
        <v>147</v>
      </c>
      <c r="E518" s="42"/>
      <c r="F518" s="234" t="s">
        <v>1394</v>
      </c>
      <c r="G518" s="42"/>
      <c r="H518" s="42"/>
      <c r="I518" s="138"/>
      <c r="J518" s="42"/>
      <c r="K518" s="42"/>
      <c r="L518" s="46"/>
      <c r="M518" s="235"/>
      <c r="N518" s="236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147</v>
      </c>
      <c r="AU518" s="19" t="s">
        <v>82</v>
      </c>
    </row>
    <row r="519" s="14" customFormat="1">
      <c r="A519" s="14"/>
      <c r="B519" s="249"/>
      <c r="C519" s="250"/>
      <c r="D519" s="233" t="s">
        <v>149</v>
      </c>
      <c r="E519" s="251" t="s">
        <v>19</v>
      </c>
      <c r="F519" s="252" t="s">
        <v>1396</v>
      </c>
      <c r="G519" s="250"/>
      <c r="H519" s="251" t="s">
        <v>19</v>
      </c>
      <c r="I519" s="253"/>
      <c r="J519" s="250"/>
      <c r="K519" s="250"/>
      <c r="L519" s="254"/>
      <c r="M519" s="255"/>
      <c r="N519" s="256"/>
      <c r="O519" s="256"/>
      <c r="P519" s="256"/>
      <c r="Q519" s="256"/>
      <c r="R519" s="256"/>
      <c r="S519" s="256"/>
      <c r="T519" s="25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8" t="s">
        <v>149</v>
      </c>
      <c r="AU519" s="258" t="s">
        <v>82</v>
      </c>
      <c r="AV519" s="14" t="s">
        <v>80</v>
      </c>
      <c r="AW519" s="14" t="s">
        <v>33</v>
      </c>
      <c r="AX519" s="14" t="s">
        <v>72</v>
      </c>
      <c r="AY519" s="258" t="s">
        <v>138</v>
      </c>
    </row>
    <row r="520" s="13" customFormat="1">
      <c r="A520" s="13"/>
      <c r="B520" s="237"/>
      <c r="C520" s="238"/>
      <c r="D520" s="233" t="s">
        <v>149</v>
      </c>
      <c r="E520" s="239" t="s">
        <v>19</v>
      </c>
      <c r="F520" s="240" t="s">
        <v>1397</v>
      </c>
      <c r="G520" s="238"/>
      <c r="H520" s="241">
        <v>3.3900000000000001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149</v>
      </c>
      <c r="AU520" s="247" t="s">
        <v>82</v>
      </c>
      <c r="AV520" s="13" t="s">
        <v>82</v>
      </c>
      <c r="AW520" s="13" t="s">
        <v>33</v>
      </c>
      <c r="AX520" s="13" t="s">
        <v>80</v>
      </c>
      <c r="AY520" s="247" t="s">
        <v>138</v>
      </c>
    </row>
    <row r="521" s="2" customFormat="1" ht="16.5" customHeight="1">
      <c r="A521" s="40"/>
      <c r="B521" s="41"/>
      <c r="C521" s="220" t="s">
        <v>1398</v>
      </c>
      <c r="D521" s="220" t="s">
        <v>140</v>
      </c>
      <c r="E521" s="221" t="s">
        <v>466</v>
      </c>
      <c r="F521" s="222" t="s">
        <v>467</v>
      </c>
      <c r="G521" s="223" t="s">
        <v>184</v>
      </c>
      <c r="H521" s="224">
        <v>0.41999999999999998</v>
      </c>
      <c r="I521" s="225"/>
      <c r="J521" s="226">
        <f>ROUND(I521*H521,2)</f>
        <v>0</v>
      </c>
      <c r="K521" s="222" t="s">
        <v>144</v>
      </c>
      <c r="L521" s="46"/>
      <c r="M521" s="227" t="s">
        <v>19</v>
      </c>
      <c r="N521" s="228" t="s">
        <v>43</v>
      </c>
      <c r="O521" s="86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31" t="s">
        <v>145</v>
      </c>
      <c r="AT521" s="231" t="s">
        <v>140</v>
      </c>
      <c r="AU521" s="231" t="s">
        <v>82</v>
      </c>
      <c r="AY521" s="19" t="s">
        <v>138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9" t="s">
        <v>80</v>
      </c>
      <c r="BK521" s="232">
        <f>ROUND(I521*H521,2)</f>
        <v>0</v>
      </c>
      <c r="BL521" s="19" t="s">
        <v>145</v>
      </c>
      <c r="BM521" s="231" t="s">
        <v>1399</v>
      </c>
    </row>
    <row r="522" s="2" customFormat="1">
      <c r="A522" s="40"/>
      <c r="B522" s="41"/>
      <c r="C522" s="42"/>
      <c r="D522" s="233" t="s">
        <v>147</v>
      </c>
      <c r="E522" s="42"/>
      <c r="F522" s="234" t="s">
        <v>467</v>
      </c>
      <c r="G522" s="42"/>
      <c r="H522" s="42"/>
      <c r="I522" s="138"/>
      <c r="J522" s="42"/>
      <c r="K522" s="42"/>
      <c r="L522" s="46"/>
      <c r="M522" s="235"/>
      <c r="N522" s="236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147</v>
      </c>
      <c r="AU522" s="19" t="s">
        <v>82</v>
      </c>
    </row>
    <row r="523" s="14" customFormat="1">
      <c r="A523" s="14"/>
      <c r="B523" s="249"/>
      <c r="C523" s="250"/>
      <c r="D523" s="233" t="s">
        <v>149</v>
      </c>
      <c r="E523" s="251" t="s">
        <v>19</v>
      </c>
      <c r="F523" s="252" t="s">
        <v>469</v>
      </c>
      <c r="G523" s="250"/>
      <c r="H523" s="251" t="s">
        <v>19</v>
      </c>
      <c r="I523" s="253"/>
      <c r="J523" s="250"/>
      <c r="K523" s="250"/>
      <c r="L523" s="254"/>
      <c r="M523" s="255"/>
      <c r="N523" s="256"/>
      <c r="O523" s="256"/>
      <c r="P523" s="256"/>
      <c r="Q523" s="256"/>
      <c r="R523" s="256"/>
      <c r="S523" s="256"/>
      <c r="T523" s="25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8" t="s">
        <v>149</v>
      </c>
      <c r="AU523" s="258" t="s">
        <v>82</v>
      </c>
      <c r="AV523" s="14" t="s">
        <v>80</v>
      </c>
      <c r="AW523" s="14" t="s">
        <v>33</v>
      </c>
      <c r="AX523" s="14" t="s">
        <v>72</v>
      </c>
      <c r="AY523" s="258" t="s">
        <v>138</v>
      </c>
    </row>
    <row r="524" s="13" customFormat="1">
      <c r="A524" s="13"/>
      <c r="B524" s="237"/>
      <c r="C524" s="238"/>
      <c r="D524" s="233" t="s">
        <v>149</v>
      </c>
      <c r="E524" s="239" t="s">
        <v>19</v>
      </c>
      <c r="F524" s="240" t="s">
        <v>1400</v>
      </c>
      <c r="G524" s="238"/>
      <c r="H524" s="241">
        <v>0.41999999999999998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149</v>
      </c>
      <c r="AU524" s="247" t="s">
        <v>82</v>
      </c>
      <c r="AV524" s="13" t="s">
        <v>82</v>
      </c>
      <c r="AW524" s="13" t="s">
        <v>33</v>
      </c>
      <c r="AX524" s="13" t="s">
        <v>80</v>
      </c>
      <c r="AY524" s="247" t="s">
        <v>138</v>
      </c>
    </row>
    <row r="525" s="2" customFormat="1" ht="16.5" customHeight="1">
      <c r="A525" s="40"/>
      <c r="B525" s="41"/>
      <c r="C525" s="259" t="s">
        <v>1401</v>
      </c>
      <c r="D525" s="259" t="s">
        <v>268</v>
      </c>
      <c r="E525" s="260" t="s">
        <v>1402</v>
      </c>
      <c r="F525" s="261" t="s">
        <v>304</v>
      </c>
      <c r="G525" s="262" t="s">
        <v>305</v>
      </c>
      <c r="H525" s="263">
        <v>0.75600000000000001</v>
      </c>
      <c r="I525" s="264"/>
      <c r="J525" s="265">
        <f>ROUND(I525*H525,2)</f>
        <v>0</v>
      </c>
      <c r="K525" s="261" t="s">
        <v>144</v>
      </c>
      <c r="L525" s="266"/>
      <c r="M525" s="267" t="s">
        <v>19</v>
      </c>
      <c r="N525" s="268" t="s">
        <v>43</v>
      </c>
      <c r="O525" s="86"/>
      <c r="P525" s="229">
        <f>O525*H525</f>
        <v>0</v>
      </c>
      <c r="Q525" s="229">
        <v>1</v>
      </c>
      <c r="R525" s="229">
        <f>Q525*H525</f>
        <v>0.75600000000000001</v>
      </c>
      <c r="S525" s="229">
        <v>0</v>
      </c>
      <c r="T525" s="230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31" t="s">
        <v>188</v>
      </c>
      <c r="AT525" s="231" t="s">
        <v>268</v>
      </c>
      <c r="AU525" s="231" t="s">
        <v>82</v>
      </c>
      <c r="AY525" s="19" t="s">
        <v>138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9" t="s">
        <v>80</v>
      </c>
      <c r="BK525" s="232">
        <f>ROUND(I525*H525,2)</f>
        <v>0</v>
      </c>
      <c r="BL525" s="19" t="s">
        <v>145</v>
      </c>
      <c r="BM525" s="231" t="s">
        <v>1403</v>
      </c>
    </row>
    <row r="526" s="2" customFormat="1">
      <c r="A526" s="40"/>
      <c r="B526" s="41"/>
      <c r="C526" s="42"/>
      <c r="D526" s="233" t="s">
        <v>147</v>
      </c>
      <c r="E526" s="42"/>
      <c r="F526" s="234" t="s">
        <v>304</v>
      </c>
      <c r="G526" s="42"/>
      <c r="H526" s="42"/>
      <c r="I526" s="138"/>
      <c r="J526" s="42"/>
      <c r="K526" s="42"/>
      <c r="L526" s="46"/>
      <c r="M526" s="235"/>
      <c r="N526" s="236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147</v>
      </c>
      <c r="AU526" s="19" t="s">
        <v>82</v>
      </c>
    </row>
    <row r="527" s="13" customFormat="1">
      <c r="A527" s="13"/>
      <c r="B527" s="237"/>
      <c r="C527" s="238"/>
      <c r="D527" s="233" t="s">
        <v>149</v>
      </c>
      <c r="E527" s="239" t="s">
        <v>19</v>
      </c>
      <c r="F527" s="240" t="s">
        <v>1404</v>
      </c>
      <c r="G527" s="238"/>
      <c r="H527" s="241">
        <v>0.75600000000000001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149</v>
      </c>
      <c r="AU527" s="247" t="s">
        <v>82</v>
      </c>
      <c r="AV527" s="13" t="s">
        <v>82</v>
      </c>
      <c r="AW527" s="13" t="s">
        <v>33</v>
      </c>
      <c r="AX527" s="13" t="s">
        <v>80</v>
      </c>
      <c r="AY527" s="247" t="s">
        <v>138</v>
      </c>
    </row>
    <row r="528" s="2" customFormat="1" ht="24" customHeight="1">
      <c r="A528" s="40"/>
      <c r="B528" s="41"/>
      <c r="C528" s="220" t="s">
        <v>1405</v>
      </c>
      <c r="D528" s="220" t="s">
        <v>140</v>
      </c>
      <c r="E528" s="221" t="s">
        <v>1406</v>
      </c>
      <c r="F528" s="222" t="s">
        <v>1407</v>
      </c>
      <c r="G528" s="223" t="s">
        <v>143</v>
      </c>
      <c r="H528" s="224">
        <v>164.80000000000001</v>
      </c>
      <c r="I528" s="225"/>
      <c r="J528" s="226">
        <f>ROUND(I528*H528,2)</f>
        <v>0</v>
      </c>
      <c r="K528" s="222" t="s">
        <v>144</v>
      </c>
      <c r="L528" s="46"/>
      <c r="M528" s="227" t="s">
        <v>19</v>
      </c>
      <c r="N528" s="228" t="s">
        <v>43</v>
      </c>
      <c r="O528" s="86"/>
      <c r="P528" s="229">
        <f>O528*H528</f>
        <v>0</v>
      </c>
      <c r="Q528" s="229">
        <v>0</v>
      </c>
      <c r="R528" s="229">
        <f>Q528*H528</f>
        <v>0</v>
      </c>
      <c r="S528" s="229">
        <v>0</v>
      </c>
      <c r="T528" s="230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31" t="s">
        <v>145</v>
      </c>
      <c r="AT528" s="231" t="s">
        <v>140</v>
      </c>
      <c r="AU528" s="231" t="s">
        <v>82</v>
      </c>
      <c r="AY528" s="19" t="s">
        <v>138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9" t="s">
        <v>80</v>
      </c>
      <c r="BK528" s="232">
        <f>ROUND(I528*H528,2)</f>
        <v>0</v>
      </c>
      <c r="BL528" s="19" t="s">
        <v>145</v>
      </c>
      <c r="BM528" s="231" t="s">
        <v>1408</v>
      </c>
    </row>
    <row r="529" s="2" customFormat="1">
      <c r="A529" s="40"/>
      <c r="B529" s="41"/>
      <c r="C529" s="42"/>
      <c r="D529" s="233" t="s">
        <v>147</v>
      </c>
      <c r="E529" s="42"/>
      <c r="F529" s="234" t="s">
        <v>1407</v>
      </c>
      <c r="G529" s="42"/>
      <c r="H529" s="42"/>
      <c r="I529" s="138"/>
      <c r="J529" s="42"/>
      <c r="K529" s="42"/>
      <c r="L529" s="46"/>
      <c r="M529" s="235"/>
      <c r="N529" s="236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147</v>
      </c>
      <c r="AU529" s="19" t="s">
        <v>82</v>
      </c>
    </row>
    <row r="530" s="14" customFormat="1">
      <c r="A530" s="14"/>
      <c r="B530" s="249"/>
      <c r="C530" s="250"/>
      <c r="D530" s="233" t="s">
        <v>149</v>
      </c>
      <c r="E530" s="251" t="s">
        <v>19</v>
      </c>
      <c r="F530" s="252" t="s">
        <v>1409</v>
      </c>
      <c r="G530" s="250"/>
      <c r="H530" s="251" t="s">
        <v>19</v>
      </c>
      <c r="I530" s="253"/>
      <c r="J530" s="250"/>
      <c r="K530" s="250"/>
      <c r="L530" s="254"/>
      <c r="M530" s="255"/>
      <c r="N530" s="256"/>
      <c r="O530" s="256"/>
      <c r="P530" s="256"/>
      <c r="Q530" s="256"/>
      <c r="R530" s="256"/>
      <c r="S530" s="256"/>
      <c r="T530" s="25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8" t="s">
        <v>149</v>
      </c>
      <c r="AU530" s="258" t="s">
        <v>82</v>
      </c>
      <c r="AV530" s="14" t="s">
        <v>80</v>
      </c>
      <c r="AW530" s="14" t="s">
        <v>33</v>
      </c>
      <c r="AX530" s="14" t="s">
        <v>72</v>
      </c>
      <c r="AY530" s="258" t="s">
        <v>138</v>
      </c>
    </row>
    <row r="531" s="13" customFormat="1">
      <c r="A531" s="13"/>
      <c r="B531" s="237"/>
      <c r="C531" s="238"/>
      <c r="D531" s="233" t="s">
        <v>149</v>
      </c>
      <c r="E531" s="239" t="s">
        <v>19</v>
      </c>
      <c r="F531" s="240" t="s">
        <v>1410</v>
      </c>
      <c r="G531" s="238"/>
      <c r="H531" s="241">
        <v>164.80000000000001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149</v>
      </c>
      <c r="AU531" s="247" t="s">
        <v>82</v>
      </c>
      <c r="AV531" s="13" t="s">
        <v>82</v>
      </c>
      <c r="AW531" s="13" t="s">
        <v>33</v>
      </c>
      <c r="AX531" s="13" t="s">
        <v>80</v>
      </c>
      <c r="AY531" s="247" t="s">
        <v>138</v>
      </c>
    </row>
    <row r="532" s="2" customFormat="1" ht="24" customHeight="1">
      <c r="A532" s="40"/>
      <c r="B532" s="41"/>
      <c r="C532" s="220" t="s">
        <v>1411</v>
      </c>
      <c r="D532" s="220" t="s">
        <v>140</v>
      </c>
      <c r="E532" s="221" t="s">
        <v>500</v>
      </c>
      <c r="F532" s="222" t="s">
        <v>1412</v>
      </c>
      <c r="G532" s="223" t="s">
        <v>143</v>
      </c>
      <c r="H532" s="224">
        <v>329.60000000000002</v>
      </c>
      <c r="I532" s="225"/>
      <c r="J532" s="226">
        <f>ROUND(I532*H532,2)</f>
        <v>0</v>
      </c>
      <c r="K532" s="222" t="s">
        <v>144</v>
      </c>
      <c r="L532" s="46"/>
      <c r="M532" s="227" t="s">
        <v>19</v>
      </c>
      <c r="N532" s="228" t="s">
        <v>43</v>
      </c>
      <c r="O532" s="86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31" t="s">
        <v>145</v>
      </c>
      <c r="AT532" s="231" t="s">
        <v>140</v>
      </c>
      <c r="AU532" s="231" t="s">
        <v>82</v>
      </c>
      <c r="AY532" s="19" t="s">
        <v>138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9" t="s">
        <v>80</v>
      </c>
      <c r="BK532" s="232">
        <f>ROUND(I532*H532,2)</f>
        <v>0</v>
      </c>
      <c r="BL532" s="19" t="s">
        <v>145</v>
      </c>
      <c r="BM532" s="231" t="s">
        <v>1413</v>
      </c>
    </row>
    <row r="533" s="2" customFormat="1">
      <c r="A533" s="40"/>
      <c r="B533" s="41"/>
      <c r="C533" s="42"/>
      <c r="D533" s="233" t="s">
        <v>147</v>
      </c>
      <c r="E533" s="42"/>
      <c r="F533" s="234" t="s">
        <v>1412</v>
      </c>
      <c r="G533" s="42"/>
      <c r="H533" s="42"/>
      <c r="I533" s="138"/>
      <c r="J533" s="42"/>
      <c r="K533" s="42"/>
      <c r="L533" s="46"/>
      <c r="M533" s="235"/>
      <c r="N533" s="236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147</v>
      </c>
      <c r="AU533" s="19" t="s">
        <v>82</v>
      </c>
    </row>
    <row r="534" s="14" customFormat="1">
      <c r="A534" s="14"/>
      <c r="B534" s="249"/>
      <c r="C534" s="250"/>
      <c r="D534" s="233" t="s">
        <v>149</v>
      </c>
      <c r="E534" s="251" t="s">
        <v>19</v>
      </c>
      <c r="F534" s="252" t="s">
        <v>504</v>
      </c>
      <c r="G534" s="250"/>
      <c r="H534" s="251" t="s">
        <v>19</v>
      </c>
      <c r="I534" s="253"/>
      <c r="J534" s="250"/>
      <c r="K534" s="250"/>
      <c r="L534" s="254"/>
      <c r="M534" s="255"/>
      <c r="N534" s="256"/>
      <c r="O534" s="256"/>
      <c r="P534" s="256"/>
      <c r="Q534" s="256"/>
      <c r="R534" s="256"/>
      <c r="S534" s="256"/>
      <c r="T534" s="25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8" t="s">
        <v>149</v>
      </c>
      <c r="AU534" s="258" t="s">
        <v>82</v>
      </c>
      <c r="AV534" s="14" t="s">
        <v>80</v>
      </c>
      <c r="AW534" s="14" t="s">
        <v>33</v>
      </c>
      <c r="AX534" s="14" t="s">
        <v>72</v>
      </c>
      <c r="AY534" s="258" t="s">
        <v>138</v>
      </c>
    </row>
    <row r="535" s="13" customFormat="1">
      <c r="A535" s="13"/>
      <c r="B535" s="237"/>
      <c r="C535" s="238"/>
      <c r="D535" s="233" t="s">
        <v>149</v>
      </c>
      <c r="E535" s="239" t="s">
        <v>19</v>
      </c>
      <c r="F535" s="240" t="s">
        <v>1414</v>
      </c>
      <c r="G535" s="238"/>
      <c r="H535" s="241">
        <v>329.60000000000002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7" t="s">
        <v>149</v>
      </c>
      <c r="AU535" s="247" t="s">
        <v>82</v>
      </c>
      <c r="AV535" s="13" t="s">
        <v>82</v>
      </c>
      <c r="AW535" s="13" t="s">
        <v>33</v>
      </c>
      <c r="AX535" s="13" t="s">
        <v>80</v>
      </c>
      <c r="AY535" s="247" t="s">
        <v>138</v>
      </c>
    </row>
    <row r="536" s="2" customFormat="1" ht="24" customHeight="1">
      <c r="A536" s="40"/>
      <c r="B536" s="41"/>
      <c r="C536" s="220" t="s">
        <v>1415</v>
      </c>
      <c r="D536" s="220" t="s">
        <v>140</v>
      </c>
      <c r="E536" s="221" t="s">
        <v>509</v>
      </c>
      <c r="F536" s="222" t="s">
        <v>510</v>
      </c>
      <c r="G536" s="223" t="s">
        <v>143</v>
      </c>
      <c r="H536" s="224">
        <v>164.80000000000001</v>
      </c>
      <c r="I536" s="225"/>
      <c r="J536" s="226">
        <f>ROUND(I536*H536,2)</f>
        <v>0</v>
      </c>
      <c r="K536" s="222" t="s">
        <v>144</v>
      </c>
      <c r="L536" s="46"/>
      <c r="M536" s="227" t="s">
        <v>19</v>
      </c>
      <c r="N536" s="228" t="s">
        <v>43</v>
      </c>
      <c r="O536" s="86"/>
      <c r="P536" s="229">
        <f>O536*H536</f>
        <v>0</v>
      </c>
      <c r="Q536" s="229">
        <v>0</v>
      </c>
      <c r="R536" s="229">
        <f>Q536*H536</f>
        <v>0</v>
      </c>
      <c r="S536" s="229">
        <v>0</v>
      </c>
      <c r="T536" s="230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31" t="s">
        <v>145</v>
      </c>
      <c r="AT536" s="231" t="s">
        <v>140</v>
      </c>
      <c r="AU536" s="231" t="s">
        <v>82</v>
      </c>
      <c r="AY536" s="19" t="s">
        <v>138</v>
      </c>
      <c r="BE536" s="232">
        <f>IF(N536="základní",J536,0)</f>
        <v>0</v>
      </c>
      <c r="BF536" s="232">
        <f>IF(N536="snížená",J536,0)</f>
        <v>0</v>
      </c>
      <c r="BG536" s="232">
        <f>IF(N536="zákl. přenesená",J536,0)</f>
        <v>0</v>
      </c>
      <c r="BH536" s="232">
        <f>IF(N536="sníž. přenesená",J536,0)</f>
        <v>0</v>
      </c>
      <c r="BI536" s="232">
        <f>IF(N536="nulová",J536,0)</f>
        <v>0</v>
      </c>
      <c r="BJ536" s="19" t="s">
        <v>80</v>
      </c>
      <c r="BK536" s="232">
        <f>ROUND(I536*H536,2)</f>
        <v>0</v>
      </c>
      <c r="BL536" s="19" t="s">
        <v>145</v>
      </c>
      <c r="BM536" s="231" t="s">
        <v>1416</v>
      </c>
    </row>
    <row r="537" s="2" customFormat="1">
      <c r="A537" s="40"/>
      <c r="B537" s="41"/>
      <c r="C537" s="42"/>
      <c r="D537" s="233" t="s">
        <v>147</v>
      </c>
      <c r="E537" s="42"/>
      <c r="F537" s="234" t="s">
        <v>510</v>
      </c>
      <c r="G537" s="42"/>
      <c r="H537" s="42"/>
      <c r="I537" s="138"/>
      <c r="J537" s="42"/>
      <c r="K537" s="42"/>
      <c r="L537" s="46"/>
      <c r="M537" s="235"/>
      <c r="N537" s="236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147</v>
      </c>
      <c r="AU537" s="19" t="s">
        <v>82</v>
      </c>
    </row>
    <row r="538" s="14" customFormat="1">
      <c r="A538" s="14"/>
      <c r="B538" s="249"/>
      <c r="C538" s="250"/>
      <c r="D538" s="233" t="s">
        <v>149</v>
      </c>
      <c r="E538" s="251" t="s">
        <v>19</v>
      </c>
      <c r="F538" s="252" t="s">
        <v>1417</v>
      </c>
      <c r="G538" s="250"/>
      <c r="H538" s="251" t="s">
        <v>19</v>
      </c>
      <c r="I538" s="253"/>
      <c r="J538" s="250"/>
      <c r="K538" s="250"/>
      <c r="L538" s="254"/>
      <c r="M538" s="255"/>
      <c r="N538" s="256"/>
      <c r="O538" s="256"/>
      <c r="P538" s="256"/>
      <c r="Q538" s="256"/>
      <c r="R538" s="256"/>
      <c r="S538" s="256"/>
      <c r="T538" s="25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8" t="s">
        <v>149</v>
      </c>
      <c r="AU538" s="258" t="s">
        <v>82</v>
      </c>
      <c r="AV538" s="14" t="s">
        <v>80</v>
      </c>
      <c r="AW538" s="14" t="s">
        <v>33</v>
      </c>
      <c r="AX538" s="14" t="s">
        <v>72</v>
      </c>
      <c r="AY538" s="258" t="s">
        <v>138</v>
      </c>
    </row>
    <row r="539" s="13" customFormat="1">
      <c r="A539" s="13"/>
      <c r="B539" s="237"/>
      <c r="C539" s="238"/>
      <c r="D539" s="233" t="s">
        <v>149</v>
      </c>
      <c r="E539" s="239" t="s">
        <v>19</v>
      </c>
      <c r="F539" s="240" t="s">
        <v>1418</v>
      </c>
      <c r="G539" s="238"/>
      <c r="H539" s="241">
        <v>164.80000000000001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7" t="s">
        <v>149</v>
      </c>
      <c r="AU539" s="247" t="s">
        <v>82</v>
      </c>
      <c r="AV539" s="13" t="s">
        <v>82</v>
      </c>
      <c r="AW539" s="13" t="s">
        <v>33</v>
      </c>
      <c r="AX539" s="13" t="s">
        <v>80</v>
      </c>
      <c r="AY539" s="247" t="s">
        <v>138</v>
      </c>
    </row>
    <row r="540" s="2" customFormat="1" ht="24" customHeight="1">
      <c r="A540" s="40"/>
      <c r="B540" s="41"/>
      <c r="C540" s="220" t="s">
        <v>1419</v>
      </c>
      <c r="D540" s="220" t="s">
        <v>140</v>
      </c>
      <c r="E540" s="221" t="s">
        <v>516</v>
      </c>
      <c r="F540" s="222" t="s">
        <v>517</v>
      </c>
      <c r="G540" s="223" t="s">
        <v>143</v>
      </c>
      <c r="H540" s="224">
        <v>164.80000000000001</v>
      </c>
      <c r="I540" s="225"/>
      <c r="J540" s="226">
        <f>ROUND(I540*H540,2)</f>
        <v>0</v>
      </c>
      <c r="K540" s="222" t="s">
        <v>144</v>
      </c>
      <c r="L540" s="46"/>
      <c r="M540" s="227" t="s">
        <v>19</v>
      </c>
      <c r="N540" s="228" t="s">
        <v>43</v>
      </c>
      <c r="O540" s="86"/>
      <c r="P540" s="229">
        <f>O540*H540</f>
        <v>0</v>
      </c>
      <c r="Q540" s="229">
        <v>0</v>
      </c>
      <c r="R540" s="229">
        <f>Q540*H540</f>
        <v>0</v>
      </c>
      <c r="S540" s="229">
        <v>0</v>
      </c>
      <c r="T540" s="230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31" t="s">
        <v>145</v>
      </c>
      <c r="AT540" s="231" t="s">
        <v>140</v>
      </c>
      <c r="AU540" s="231" t="s">
        <v>82</v>
      </c>
      <c r="AY540" s="19" t="s">
        <v>138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19" t="s">
        <v>80</v>
      </c>
      <c r="BK540" s="232">
        <f>ROUND(I540*H540,2)</f>
        <v>0</v>
      </c>
      <c r="BL540" s="19" t="s">
        <v>145</v>
      </c>
      <c r="BM540" s="231" t="s">
        <v>1420</v>
      </c>
    </row>
    <row r="541" s="2" customFormat="1">
      <c r="A541" s="40"/>
      <c r="B541" s="41"/>
      <c r="C541" s="42"/>
      <c r="D541" s="233" t="s">
        <v>147</v>
      </c>
      <c r="E541" s="42"/>
      <c r="F541" s="234" t="s">
        <v>517</v>
      </c>
      <c r="G541" s="42"/>
      <c r="H541" s="42"/>
      <c r="I541" s="138"/>
      <c r="J541" s="42"/>
      <c r="K541" s="42"/>
      <c r="L541" s="46"/>
      <c r="M541" s="235"/>
      <c r="N541" s="236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147</v>
      </c>
      <c r="AU541" s="19" t="s">
        <v>82</v>
      </c>
    </row>
    <row r="542" s="14" customFormat="1">
      <c r="A542" s="14"/>
      <c r="B542" s="249"/>
      <c r="C542" s="250"/>
      <c r="D542" s="233" t="s">
        <v>149</v>
      </c>
      <c r="E542" s="251" t="s">
        <v>19</v>
      </c>
      <c r="F542" s="252" t="s">
        <v>1421</v>
      </c>
      <c r="G542" s="250"/>
      <c r="H542" s="251" t="s">
        <v>19</v>
      </c>
      <c r="I542" s="253"/>
      <c r="J542" s="250"/>
      <c r="K542" s="250"/>
      <c r="L542" s="254"/>
      <c r="M542" s="255"/>
      <c r="N542" s="256"/>
      <c r="O542" s="256"/>
      <c r="P542" s="256"/>
      <c r="Q542" s="256"/>
      <c r="R542" s="256"/>
      <c r="S542" s="256"/>
      <c r="T542" s="25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8" t="s">
        <v>149</v>
      </c>
      <c r="AU542" s="258" t="s">
        <v>82</v>
      </c>
      <c r="AV542" s="14" t="s">
        <v>80</v>
      </c>
      <c r="AW542" s="14" t="s">
        <v>33</v>
      </c>
      <c r="AX542" s="14" t="s">
        <v>72</v>
      </c>
      <c r="AY542" s="258" t="s">
        <v>138</v>
      </c>
    </row>
    <row r="543" s="13" customFormat="1">
      <c r="A543" s="13"/>
      <c r="B543" s="237"/>
      <c r="C543" s="238"/>
      <c r="D543" s="233" t="s">
        <v>149</v>
      </c>
      <c r="E543" s="239" t="s">
        <v>19</v>
      </c>
      <c r="F543" s="240" t="s">
        <v>1418</v>
      </c>
      <c r="G543" s="238"/>
      <c r="H543" s="241">
        <v>164.80000000000001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149</v>
      </c>
      <c r="AU543" s="247" t="s">
        <v>82</v>
      </c>
      <c r="AV543" s="13" t="s">
        <v>82</v>
      </c>
      <c r="AW543" s="13" t="s">
        <v>33</v>
      </c>
      <c r="AX543" s="13" t="s">
        <v>80</v>
      </c>
      <c r="AY543" s="247" t="s">
        <v>138</v>
      </c>
    </row>
    <row r="544" s="2" customFormat="1" ht="24" customHeight="1">
      <c r="A544" s="40"/>
      <c r="B544" s="41"/>
      <c r="C544" s="220" t="s">
        <v>1422</v>
      </c>
      <c r="D544" s="220" t="s">
        <v>140</v>
      </c>
      <c r="E544" s="221" t="s">
        <v>1423</v>
      </c>
      <c r="F544" s="222" t="s">
        <v>1424</v>
      </c>
      <c r="G544" s="223" t="s">
        <v>143</v>
      </c>
      <c r="H544" s="224">
        <v>2.7599999999999998</v>
      </c>
      <c r="I544" s="225"/>
      <c r="J544" s="226">
        <f>ROUND(I544*H544,2)</f>
        <v>0</v>
      </c>
      <c r="K544" s="222" t="s">
        <v>144</v>
      </c>
      <c r="L544" s="46"/>
      <c r="M544" s="227" t="s">
        <v>19</v>
      </c>
      <c r="N544" s="228" t="s">
        <v>43</v>
      </c>
      <c r="O544" s="86"/>
      <c r="P544" s="229">
        <f>O544*H544</f>
        <v>0</v>
      </c>
      <c r="Q544" s="229">
        <v>0.19536000000000001</v>
      </c>
      <c r="R544" s="229">
        <f>Q544*H544</f>
        <v>0.53919359999999994</v>
      </c>
      <c r="S544" s="229">
        <v>0</v>
      </c>
      <c r="T544" s="230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31" t="s">
        <v>145</v>
      </c>
      <c r="AT544" s="231" t="s">
        <v>140</v>
      </c>
      <c r="AU544" s="231" t="s">
        <v>82</v>
      </c>
      <c r="AY544" s="19" t="s">
        <v>138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9" t="s">
        <v>80</v>
      </c>
      <c r="BK544" s="232">
        <f>ROUND(I544*H544,2)</f>
        <v>0</v>
      </c>
      <c r="BL544" s="19" t="s">
        <v>145</v>
      </c>
      <c r="BM544" s="231" t="s">
        <v>1425</v>
      </c>
    </row>
    <row r="545" s="2" customFormat="1">
      <c r="A545" s="40"/>
      <c r="B545" s="41"/>
      <c r="C545" s="42"/>
      <c r="D545" s="233" t="s">
        <v>147</v>
      </c>
      <c r="E545" s="42"/>
      <c r="F545" s="234" t="s">
        <v>1424</v>
      </c>
      <c r="G545" s="42"/>
      <c r="H545" s="42"/>
      <c r="I545" s="138"/>
      <c r="J545" s="42"/>
      <c r="K545" s="42"/>
      <c r="L545" s="46"/>
      <c r="M545" s="235"/>
      <c r="N545" s="236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147</v>
      </c>
      <c r="AU545" s="19" t="s">
        <v>82</v>
      </c>
    </row>
    <row r="546" s="14" customFormat="1">
      <c r="A546" s="14"/>
      <c r="B546" s="249"/>
      <c r="C546" s="250"/>
      <c r="D546" s="233" t="s">
        <v>149</v>
      </c>
      <c r="E546" s="251" t="s">
        <v>19</v>
      </c>
      <c r="F546" s="252" t="s">
        <v>1426</v>
      </c>
      <c r="G546" s="250"/>
      <c r="H546" s="251" t="s">
        <v>19</v>
      </c>
      <c r="I546" s="253"/>
      <c r="J546" s="250"/>
      <c r="K546" s="250"/>
      <c r="L546" s="254"/>
      <c r="M546" s="255"/>
      <c r="N546" s="256"/>
      <c r="O546" s="256"/>
      <c r="P546" s="256"/>
      <c r="Q546" s="256"/>
      <c r="R546" s="256"/>
      <c r="S546" s="256"/>
      <c r="T546" s="25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8" t="s">
        <v>149</v>
      </c>
      <c r="AU546" s="258" t="s">
        <v>82</v>
      </c>
      <c r="AV546" s="14" t="s">
        <v>80</v>
      </c>
      <c r="AW546" s="14" t="s">
        <v>33</v>
      </c>
      <c r="AX546" s="14" t="s">
        <v>72</v>
      </c>
      <c r="AY546" s="258" t="s">
        <v>138</v>
      </c>
    </row>
    <row r="547" s="13" customFormat="1">
      <c r="A547" s="13"/>
      <c r="B547" s="237"/>
      <c r="C547" s="238"/>
      <c r="D547" s="233" t="s">
        <v>149</v>
      </c>
      <c r="E547" s="239" t="s">
        <v>19</v>
      </c>
      <c r="F547" s="240" t="s">
        <v>1427</v>
      </c>
      <c r="G547" s="238"/>
      <c r="H547" s="241">
        <v>2.7599999999999998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7" t="s">
        <v>149</v>
      </c>
      <c r="AU547" s="247" t="s">
        <v>82</v>
      </c>
      <c r="AV547" s="13" t="s">
        <v>82</v>
      </c>
      <c r="AW547" s="13" t="s">
        <v>33</v>
      </c>
      <c r="AX547" s="13" t="s">
        <v>80</v>
      </c>
      <c r="AY547" s="247" t="s">
        <v>138</v>
      </c>
    </row>
    <row r="548" s="2" customFormat="1" ht="16.5" customHeight="1">
      <c r="A548" s="40"/>
      <c r="B548" s="41"/>
      <c r="C548" s="259" t="s">
        <v>1428</v>
      </c>
      <c r="D548" s="259" t="s">
        <v>268</v>
      </c>
      <c r="E548" s="260" t="s">
        <v>1429</v>
      </c>
      <c r="F548" s="261" t="s">
        <v>1430</v>
      </c>
      <c r="G548" s="262" t="s">
        <v>305</v>
      </c>
      <c r="H548" s="263">
        <v>0.73199999999999998</v>
      </c>
      <c r="I548" s="264"/>
      <c r="J548" s="265">
        <f>ROUND(I548*H548,2)</f>
        <v>0</v>
      </c>
      <c r="K548" s="261" t="s">
        <v>144</v>
      </c>
      <c r="L548" s="266"/>
      <c r="M548" s="267" t="s">
        <v>19</v>
      </c>
      <c r="N548" s="268" t="s">
        <v>43</v>
      </c>
      <c r="O548" s="86"/>
      <c r="P548" s="229">
        <f>O548*H548</f>
        <v>0</v>
      </c>
      <c r="Q548" s="229">
        <v>1</v>
      </c>
      <c r="R548" s="229">
        <f>Q548*H548</f>
        <v>0.73199999999999998</v>
      </c>
      <c r="S548" s="229">
        <v>0</v>
      </c>
      <c r="T548" s="230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31" t="s">
        <v>188</v>
      </c>
      <c r="AT548" s="231" t="s">
        <v>268</v>
      </c>
      <c r="AU548" s="231" t="s">
        <v>82</v>
      </c>
      <c r="AY548" s="19" t="s">
        <v>138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19" t="s">
        <v>80</v>
      </c>
      <c r="BK548" s="232">
        <f>ROUND(I548*H548,2)</f>
        <v>0</v>
      </c>
      <c r="BL548" s="19" t="s">
        <v>145</v>
      </c>
      <c r="BM548" s="231" t="s">
        <v>1431</v>
      </c>
    </row>
    <row r="549" s="2" customFormat="1">
      <c r="A549" s="40"/>
      <c r="B549" s="41"/>
      <c r="C549" s="42"/>
      <c r="D549" s="233" t="s">
        <v>147</v>
      </c>
      <c r="E549" s="42"/>
      <c r="F549" s="234" t="s">
        <v>1430</v>
      </c>
      <c r="G549" s="42"/>
      <c r="H549" s="42"/>
      <c r="I549" s="138"/>
      <c r="J549" s="42"/>
      <c r="K549" s="42"/>
      <c r="L549" s="46"/>
      <c r="M549" s="235"/>
      <c r="N549" s="236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147</v>
      </c>
      <c r="AU549" s="19" t="s">
        <v>82</v>
      </c>
    </row>
    <row r="550" s="14" customFormat="1">
      <c r="A550" s="14"/>
      <c r="B550" s="249"/>
      <c r="C550" s="250"/>
      <c r="D550" s="233" t="s">
        <v>149</v>
      </c>
      <c r="E550" s="251" t="s">
        <v>19</v>
      </c>
      <c r="F550" s="252" t="s">
        <v>1432</v>
      </c>
      <c r="G550" s="250"/>
      <c r="H550" s="251" t="s">
        <v>19</v>
      </c>
      <c r="I550" s="253"/>
      <c r="J550" s="250"/>
      <c r="K550" s="250"/>
      <c r="L550" s="254"/>
      <c r="M550" s="255"/>
      <c r="N550" s="256"/>
      <c r="O550" s="256"/>
      <c r="P550" s="256"/>
      <c r="Q550" s="256"/>
      <c r="R550" s="256"/>
      <c r="S550" s="256"/>
      <c r="T550" s="25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8" t="s">
        <v>149</v>
      </c>
      <c r="AU550" s="258" t="s">
        <v>82</v>
      </c>
      <c r="AV550" s="14" t="s">
        <v>80</v>
      </c>
      <c r="AW550" s="14" t="s">
        <v>33</v>
      </c>
      <c r="AX550" s="14" t="s">
        <v>72</v>
      </c>
      <c r="AY550" s="258" t="s">
        <v>138</v>
      </c>
    </row>
    <row r="551" s="13" customFormat="1">
      <c r="A551" s="13"/>
      <c r="B551" s="237"/>
      <c r="C551" s="238"/>
      <c r="D551" s="233" t="s">
        <v>149</v>
      </c>
      <c r="E551" s="239" t="s">
        <v>19</v>
      </c>
      <c r="F551" s="240" t="s">
        <v>1433</v>
      </c>
      <c r="G551" s="238"/>
      <c r="H551" s="241">
        <v>0.73199999999999998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7" t="s">
        <v>149</v>
      </c>
      <c r="AU551" s="247" t="s">
        <v>82</v>
      </c>
      <c r="AV551" s="13" t="s">
        <v>82</v>
      </c>
      <c r="AW551" s="13" t="s">
        <v>33</v>
      </c>
      <c r="AX551" s="13" t="s">
        <v>80</v>
      </c>
      <c r="AY551" s="247" t="s">
        <v>138</v>
      </c>
    </row>
    <row r="552" s="12" customFormat="1" ht="22.8" customHeight="1">
      <c r="A552" s="12"/>
      <c r="B552" s="204"/>
      <c r="C552" s="205"/>
      <c r="D552" s="206" t="s">
        <v>71</v>
      </c>
      <c r="E552" s="218" t="s">
        <v>175</v>
      </c>
      <c r="F552" s="218" t="s">
        <v>746</v>
      </c>
      <c r="G552" s="205"/>
      <c r="H552" s="205"/>
      <c r="I552" s="208"/>
      <c r="J552" s="219">
        <f>BK552</f>
        <v>0</v>
      </c>
      <c r="K552" s="205"/>
      <c r="L552" s="210"/>
      <c r="M552" s="211"/>
      <c r="N552" s="212"/>
      <c r="O552" s="212"/>
      <c r="P552" s="213">
        <f>SUM(P553:P563)</f>
        <v>0</v>
      </c>
      <c r="Q552" s="212"/>
      <c r="R552" s="213">
        <f>SUM(R553:R563)</f>
        <v>0.019026399999999999</v>
      </c>
      <c r="S552" s="212"/>
      <c r="T552" s="214">
        <f>SUM(T553:T563)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5" t="s">
        <v>80</v>
      </c>
      <c r="AT552" s="216" t="s">
        <v>71</v>
      </c>
      <c r="AU552" s="216" t="s">
        <v>80</v>
      </c>
      <c r="AY552" s="215" t="s">
        <v>138</v>
      </c>
      <c r="BK552" s="217">
        <f>SUM(BK553:BK563)</f>
        <v>0</v>
      </c>
    </row>
    <row r="553" s="2" customFormat="1" ht="16.5" customHeight="1">
      <c r="A553" s="40"/>
      <c r="B553" s="41"/>
      <c r="C553" s="220" t="s">
        <v>1434</v>
      </c>
      <c r="D553" s="220" t="s">
        <v>140</v>
      </c>
      <c r="E553" s="221" t="s">
        <v>1435</v>
      </c>
      <c r="F553" s="222" t="s">
        <v>1436</v>
      </c>
      <c r="G553" s="223" t="s">
        <v>143</v>
      </c>
      <c r="H553" s="224">
        <v>21.760000000000002</v>
      </c>
      <c r="I553" s="225"/>
      <c r="J553" s="226">
        <f>ROUND(I553*H553,2)</f>
        <v>0</v>
      </c>
      <c r="K553" s="222" t="s">
        <v>144</v>
      </c>
      <c r="L553" s="46"/>
      <c r="M553" s="227" t="s">
        <v>19</v>
      </c>
      <c r="N553" s="228" t="s">
        <v>43</v>
      </c>
      <c r="O553" s="86"/>
      <c r="P553" s="229">
        <f>O553*H553</f>
        <v>0</v>
      </c>
      <c r="Q553" s="229">
        <v>0.00046000000000000001</v>
      </c>
      <c r="R553" s="229">
        <f>Q553*H553</f>
        <v>0.0100096</v>
      </c>
      <c r="S553" s="229">
        <v>0</v>
      </c>
      <c r="T553" s="230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1" t="s">
        <v>145</v>
      </c>
      <c r="AT553" s="231" t="s">
        <v>140</v>
      </c>
      <c r="AU553" s="231" t="s">
        <v>82</v>
      </c>
      <c r="AY553" s="19" t="s">
        <v>138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9" t="s">
        <v>80</v>
      </c>
      <c r="BK553" s="232">
        <f>ROUND(I553*H553,2)</f>
        <v>0</v>
      </c>
      <c r="BL553" s="19" t="s">
        <v>145</v>
      </c>
      <c r="BM553" s="231" t="s">
        <v>1437</v>
      </c>
    </row>
    <row r="554" s="2" customFormat="1">
      <c r="A554" s="40"/>
      <c r="B554" s="41"/>
      <c r="C554" s="42"/>
      <c r="D554" s="233" t="s">
        <v>147</v>
      </c>
      <c r="E554" s="42"/>
      <c r="F554" s="234" t="s">
        <v>1436</v>
      </c>
      <c r="G554" s="42"/>
      <c r="H554" s="42"/>
      <c r="I554" s="138"/>
      <c r="J554" s="42"/>
      <c r="K554" s="42"/>
      <c r="L554" s="46"/>
      <c r="M554" s="235"/>
      <c r="N554" s="236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147</v>
      </c>
      <c r="AU554" s="19" t="s">
        <v>82</v>
      </c>
    </row>
    <row r="555" s="14" customFormat="1">
      <c r="A555" s="14"/>
      <c r="B555" s="249"/>
      <c r="C555" s="250"/>
      <c r="D555" s="233" t="s">
        <v>149</v>
      </c>
      <c r="E555" s="251" t="s">
        <v>19</v>
      </c>
      <c r="F555" s="252" t="s">
        <v>1438</v>
      </c>
      <c r="G555" s="250"/>
      <c r="H555" s="251" t="s">
        <v>19</v>
      </c>
      <c r="I555" s="253"/>
      <c r="J555" s="250"/>
      <c r="K555" s="250"/>
      <c r="L555" s="254"/>
      <c r="M555" s="255"/>
      <c r="N555" s="256"/>
      <c r="O555" s="256"/>
      <c r="P555" s="256"/>
      <c r="Q555" s="256"/>
      <c r="R555" s="256"/>
      <c r="S555" s="256"/>
      <c r="T555" s="25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8" t="s">
        <v>149</v>
      </c>
      <c r="AU555" s="258" t="s">
        <v>82</v>
      </c>
      <c r="AV555" s="14" t="s">
        <v>80</v>
      </c>
      <c r="AW555" s="14" t="s">
        <v>33</v>
      </c>
      <c r="AX555" s="14" t="s">
        <v>72</v>
      </c>
      <c r="AY555" s="258" t="s">
        <v>138</v>
      </c>
    </row>
    <row r="556" s="13" customFormat="1">
      <c r="A556" s="13"/>
      <c r="B556" s="237"/>
      <c r="C556" s="238"/>
      <c r="D556" s="233" t="s">
        <v>149</v>
      </c>
      <c r="E556" s="239" t="s">
        <v>19</v>
      </c>
      <c r="F556" s="240" t="s">
        <v>1439</v>
      </c>
      <c r="G556" s="238"/>
      <c r="H556" s="241">
        <v>21.760000000000002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149</v>
      </c>
      <c r="AU556" s="247" t="s">
        <v>82</v>
      </c>
      <c r="AV556" s="13" t="s">
        <v>82</v>
      </c>
      <c r="AW556" s="13" t="s">
        <v>33</v>
      </c>
      <c r="AX556" s="13" t="s">
        <v>80</v>
      </c>
      <c r="AY556" s="247" t="s">
        <v>138</v>
      </c>
    </row>
    <row r="557" s="2" customFormat="1" ht="16.5" customHeight="1">
      <c r="A557" s="40"/>
      <c r="B557" s="41"/>
      <c r="C557" s="220" t="s">
        <v>1440</v>
      </c>
      <c r="D557" s="220" t="s">
        <v>140</v>
      </c>
      <c r="E557" s="221" t="s">
        <v>1441</v>
      </c>
      <c r="F557" s="222" t="s">
        <v>1442</v>
      </c>
      <c r="G557" s="223" t="s">
        <v>143</v>
      </c>
      <c r="H557" s="224">
        <v>25.84</v>
      </c>
      <c r="I557" s="225"/>
      <c r="J557" s="226">
        <f>ROUND(I557*H557,2)</f>
        <v>0</v>
      </c>
      <c r="K557" s="222" t="s">
        <v>144</v>
      </c>
      <c r="L557" s="46"/>
      <c r="M557" s="227" t="s">
        <v>19</v>
      </c>
      <c r="N557" s="228" t="s">
        <v>43</v>
      </c>
      <c r="O557" s="86"/>
      <c r="P557" s="229">
        <f>O557*H557</f>
        <v>0</v>
      </c>
      <c r="Q557" s="229">
        <v>0.00012999999999999999</v>
      </c>
      <c r="R557" s="229">
        <f>Q557*H557</f>
        <v>0.0033591999999999997</v>
      </c>
      <c r="S557" s="229">
        <v>0</v>
      </c>
      <c r="T557" s="230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31" t="s">
        <v>145</v>
      </c>
      <c r="AT557" s="231" t="s">
        <v>140</v>
      </c>
      <c r="AU557" s="231" t="s">
        <v>82</v>
      </c>
      <c r="AY557" s="19" t="s">
        <v>138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9" t="s">
        <v>80</v>
      </c>
      <c r="BK557" s="232">
        <f>ROUND(I557*H557,2)</f>
        <v>0</v>
      </c>
      <c r="BL557" s="19" t="s">
        <v>145</v>
      </c>
      <c r="BM557" s="231" t="s">
        <v>1443</v>
      </c>
    </row>
    <row r="558" s="2" customFormat="1">
      <c r="A558" s="40"/>
      <c r="B558" s="41"/>
      <c r="C558" s="42"/>
      <c r="D558" s="233" t="s">
        <v>147</v>
      </c>
      <c r="E558" s="42"/>
      <c r="F558" s="234" t="s">
        <v>1442</v>
      </c>
      <c r="G558" s="42"/>
      <c r="H558" s="42"/>
      <c r="I558" s="138"/>
      <c r="J558" s="42"/>
      <c r="K558" s="42"/>
      <c r="L558" s="46"/>
      <c r="M558" s="235"/>
      <c r="N558" s="236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147</v>
      </c>
      <c r="AU558" s="19" t="s">
        <v>82</v>
      </c>
    </row>
    <row r="559" s="13" customFormat="1">
      <c r="A559" s="13"/>
      <c r="B559" s="237"/>
      <c r="C559" s="238"/>
      <c r="D559" s="233" t="s">
        <v>149</v>
      </c>
      <c r="E559" s="239" t="s">
        <v>19</v>
      </c>
      <c r="F559" s="240" t="s">
        <v>1444</v>
      </c>
      <c r="G559" s="238"/>
      <c r="H559" s="241">
        <v>25.84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149</v>
      </c>
      <c r="AU559" s="247" t="s">
        <v>82</v>
      </c>
      <c r="AV559" s="13" t="s">
        <v>82</v>
      </c>
      <c r="AW559" s="13" t="s">
        <v>33</v>
      </c>
      <c r="AX559" s="13" t="s">
        <v>80</v>
      </c>
      <c r="AY559" s="247" t="s">
        <v>138</v>
      </c>
    </row>
    <row r="560" s="2" customFormat="1" ht="24" customHeight="1">
      <c r="A560" s="40"/>
      <c r="B560" s="41"/>
      <c r="C560" s="220" t="s">
        <v>1445</v>
      </c>
      <c r="D560" s="220" t="s">
        <v>140</v>
      </c>
      <c r="E560" s="221" t="s">
        <v>1446</v>
      </c>
      <c r="F560" s="222" t="s">
        <v>1447</v>
      </c>
      <c r="G560" s="223" t="s">
        <v>143</v>
      </c>
      <c r="H560" s="224">
        <v>10.880000000000001</v>
      </c>
      <c r="I560" s="225"/>
      <c r="J560" s="226">
        <f>ROUND(I560*H560,2)</f>
        <v>0</v>
      </c>
      <c r="K560" s="222" t="s">
        <v>144</v>
      </c>
      <c r="L560" s="46"/>
      <c r="M560" s="227" t="s">
        <v>19</v>
      </c>
      <c r="N560" s="228" t="s">
        <v>43</v>
      </c>
      <c r="O560" s="86"/>
      <c r="P560" s="229">
        <f>O560*H560</f>
        <v>0</v>
      </c>
      <c r="Q560" s="229">
        <v>0.00051999999999999995</v>
      </c>
      <c r="R560" s="229">
        <f>Q560*H560</f>
        <v>0.0056575999999999996</v>
      </c>
      <c r="S560" s="229">
        <v>0</v>
      </c>
      <c r="T560" s="230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31" t="s">
        <v>145</v>
      </c>
      <c r="AT560" s="231" t="s">
        <v>140</v>
      </c>
      <c r="AU560" s="231" t="s">
        <v>82</v>
      </c>
      <c r="AY560" s="19" t="s">
        <v>138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19" t="s">
        <v>80</v>
      </c>
      <c r="BK560" s="232">
        <f>ROUND(I560*H560,2)</f>
        <v>0</v>
      </c>
      <c r="BL560" s="19" t="s">
        <v>145</v>
      </c>
      <c r="BM560" s="231" t="s">
        <v>1448</v>
      </c>
    </row>
    <row r="561" s="2" customFormat="1">
      <c r="A561" s="40"/>
      <c r="B561" s="41"/>
      <c r="C561" s="42"/>
      <c r="D561" s="233" t="s">
        <v>147</v>
      </c>
      <c r="E561" s="42"/>
      <c r="F561" s="234" t="s">
        <v>1447</v>
      </c>
      <c r="G561" s="42"/>
      <c r="H561" s="42"/>
      <c r="I561" s="138"/>
      <c r="J561" s="42"/>
      <c r="K561" s="42"/>
      <c r="L561" s="46"/>
      <c r="M561" s="235"/>
      <c r="N561" s="236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147</v>
      </c>
      <c r="AU561" s="19" t="s">
        <v>82</v>
      </c>
    </row>
    <row r="562" s="14" customFormat="1">
      <c r="A562" s="14"/>
      <c r="B562" s="249"/>
      <c r="C562" s="250"/>
      <c r="D562" s="233" t="s">
        <v>149</v>
      </c>
      <c r="E562" s="251" t="s">
        <v>19</v>
      </c>
      <c r="F562" s="252" t="s">
        <v>1449</v>
      </c>
      <c r="G562" s="250"/>
      <c r="H562" s="251" t="s">
        <v>19</v>
      </c>
      <c r="I562" s="253"/>
      <c r="J562" s="250"/>
      <c r="K562" s="250"/>
      <c r="L562" s="254"/>
      <c r="M562" s="255"/>
      <c r="N562" s="256"/>
      <c r="O562" s="256"/>
      <c r="P562" s="256"/>
      <c r="Q562" s="256"/>
      <c r="R562" s="256"/>
      <c r="S562" s="256"/>
      <c r="T562" s="25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8" t="s">
        <v>149</v>
      </c>
      <c r="AU562" s="258" t="s">
        <v>82</v>
      </c>
      <c r="AV562" s="14" t="s">
        <v>80</v>
      </c>
      <c r="AW562" s="14" t="s">
        <v>33</v>
      </c>
      <c r="AX562" s="14" t="s">
        <v>72</v>
      </c>
      <c r="AY562" s="258" t="s">
        <v>138</v>
      </c>
    </row>
    <row r="563" s="13" customFormat="1">
      <c r="A563" s="13"/>
      <c r="B563" s="237"/>
      <c r="C563" s="238"/>
      <c r="D563" s="233" t="s">
        <v>149</v>
      </c>
      <c r="E563" s="239" t="s">
        <v>19</v>
      </c>
      <c r="F563" s="240" t="s">
        <v>1450</v>
      </c>
      <c r="G563" s="238"/>
      <c r="H563" s="241">
        <v>10.880000000000001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149</v>
      </c>
      <c r="AU563" s="247" t="s">
        <v>82</v>
      </c>
      <c r="AV563" s="13" t="s">
        <v>82</v>
      </c>
      <c r="AW563" s="13" t="s">
        <v>33</v>
      </c>
      <c r="AX563" s="13" t="s">
        <v>80</v>
      </c>
      <c r="AY563" s="247" t="s">
        <v>138</v>
      </c>
    </row>
    <row r="564" s="12" customFormat="1" ht="22.8" customHeight="1">
      <c r="A564" s="12"/>
      <c r="B564" s="204"/>
      <c r="C564" s="205"/>
      <c r="D564" s="206" t="s">
        <v>71</v>
      </c>
      <c r="E564" s="218" t="s">
        <v>188</v>
      </c>
      <c r="F564" s="218" t="s">
        <v>522</v>
      </c>
      <c r="G564" s="205"/>
      <c r="H564" s="205"/>
      <c r="I564" s="208"/>
      <c r="J564" s="219">
        <f>BK564</f>
        <v>0</v>
      </c>
      <c r="K564" s="205"/>
      <c r="L564" s="210"/>
      <c r="M564" s="211"/>
      <c r="N564" s="212"/>
      <c r="O564" s="212"/>
      <c r="P564" s="213">
        <f>SUM(P565:P569)</f>
        <v>0</v>
      </c>
      <c r="Q564" s="212"/>
      <c r="R564" s="213">
        <f>SUM(R565:R569)</f>
        <v>8.0000000000000013E-06</v>
      </c>
      <c r="S564" s="212"/>
      <c r="T564" s="214">
        <f>SUM(T565:T569)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5" t="s">
        <v>80</v>
      </c>
      <c r="AT564" s="216" t="s">
        <v>71</v>
      </c>
      <c r="AU564" s="216" t="s">
        <v>80</v>
      </c>
      <c r="AY564" s="215" t="s">
        <v>138</v>
      </c>
      <c r="BK564" s="217">
        <f>SUM(BK565:BK569)</f>
        <v>0</v>
      </c>
    </row>
    <row r="565" s="2" customFormat="1" ht="16.5" customHeight="1">
      <c r="A565" s="40"/>
      <c r="B565" s="41"/>
      <c r="C565" s="220" t="s">
        <v>1451</v>
      </c>
      <c r="D565" s="220" t="s">
        <v>140</v>
      </c>
      <c r="E565" s="221" t="s">
        <v>1452</v>
      </c>
      <c r="F565" s="222" t="s">
        <v>1453</v>
      </c>
      <c r="G565" s="223" t="s">
        <v>496</v>
      </c>
      <c r="H565" s="224">
        <v>0.80000000000000004</v>
      </c>
      <c r="I565" s="225"/>
      <c r="J565" s="226">
        <f>ROUND(I565*H565,2)</f>
        <v>0</v>
      </c>
      <c r="K565" s="222" t="s">
        <v>19</v>
      </c>
      <c r="L565" s="46"/>
      <c r="M565" s="227" t="s">
        <v>19</v>
      </c>
      <c r="N565" s="228" t="s">
        <v>43</v>
      </c>
      <c r="O565" s="86"/>
      <c r="P565" s="229">
        <f>O565*H565</f>
        <v>0</v>
      </c>
      <c r="Q565" s="229">
        <v>1.0000000000000001E-05</v>
      </c>
      <c r="R565" s="229">
        <f>Q565*H565</f>
        <v>8.0000000000000013E-06</v>
      </c>
      <c r="S565" s="229">
        <v>0</v>
      </c>
      <c r="T565" s="230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31" t="s">
        <v>145</v>
      </c>
      <c r="AT565" s="231" t="s">
        <v>140</v>
      </c>
      <c r="AU565" s="231" t="s">
        <v>82</v>
      </c>
      <c r="AY565" s="19" t="s">
        <v>138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9" t="s">
        <v>80</v>
      </c>
      <c r="BK565" s="232">
        <f>ROUND(I565*H565,2)</f>
        <v>0</v>
      </c>
      <c r="BL565" s="19" t="s">
        <v>145</v>
      </c>
      <c r="BM565" s="231" t="s">
        <v>1454</v>
      </c>
    </row>
    <row r="566" s="2" customFormat="1">
      <c r="A566" s="40"/>
      <c r="B566" s="41"/>
      <c r="C566" s="42"/>
      <c r="D566" s="233" t="s">
        <v>147</v>
      </c>
      <c r="E566" s="42"/>
      <c r="F566" s="234" t="s">
        <v>1453</v>
      </c>
      <c r="G566" s="42"/>
      <c r="H566" s="42"/>
      <c r="I566" s="138"/>
      <c r="J566" s="42"/>
      <c r="K566" s="42"/>
      <c r="L566" s="46"/>
      <c r="M566" s="235"/>
      <c r="N566" s="236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147</v>
      </c>
      <c r="AU566" s="19" t="s">
        <v>82</v>
      </c>
    </row>
    <row r="567" s="14" customFormat="1">
      <c r="A567" s="14"/>
      <c r="B567" s="249"/>
      <c r="C567" s="250"/>
      <c r="D567" s="233" t="s">
        <v>149</v>
      </c>
      <c r="E567" s="251" t="s">
        <v>19</v>
      </c>
      <c r="F567" s="252" t="s">
        <v>1455</v>
      </c>
      <c r="G567" s="250"/>
      <c r="H567" s="251" t="s">
        <v>19</v>
      </c>
      <c r="I567" s="253"/>
      <c r="J567" s="250"/>
      <c r="K567" s="250"/>
      <c r="L567" s="254"/>
      <c r="M567" s="255"/>
      <c r="N567" s="256"/>
      <c r="O567" s="256"/>
      <c r="P567" s="256"/>
      <c r="Q567" s="256"/>
      <c r="R567" s="256"/>
      <c r="S567" s="256"/>
      <c r="T567" s="25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8" t="s">
        <v>149</v>
      </c>
      <c r="AU567" s="258" t="s">
        <v>82</v>
      </c>
      <c r="AV567" s="14" t="s">
        <v>80</v>
      </c>
      <c r="AW567" s="14" t="s">
        <v>33</v>
      </c>
      <c r="AX567" s="14" t="s">
        <v>72</v>
      </c>
      <c r="AY567" s="258" t="s">
        <v>138</v>
      </c>
    </row>
    <row r="568" s="13" customFormat="1">
      <c r="A568" s="13"/>
      <c r="B568" s="237"/>
      <c r="C568" s="238"/>
      <c r="D568" s="233" t="s">
        <v>149</v>
      </c>
      <c r="E568" s="239" t="s">
        <v>19</v>
      </c>
      <c r="F568" s="240" t="s">
        <v>1456</v>
      </c>
      <c r="G568" s="238"/>
      <c r="H568" s="241">
        <v>0.80000000000000004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149</v>
      </c>
      <c r="AU568" s="247" t="s">
        <v>82</v>
      </c>
      <c r="AV568" s="13" t="s">
        <v>82</v>
      </c>
      <c r="AW568" s="13" t="s">
        <v>33</v>
      </c>
      <c r="AX568" s="13" t="s">
        <v>80</v>
      </c>
      <c r="AY568" s="247" t="s">
        <v>138</v>
      </c>
    </row>
    <row r="569" s="14" customFormat="1">
      <c r="A569" s="14"/>
      <c r="B569" s="249"/>
      <c r="C569" s="250"/>
      <c r="D569" s="233" t="s">
        <v>149</v>
      </c>
      <c r="E569" s="251" t="s">
        <v>19</v>
      </c>
      <c r="F569" s="252" t="s">
        <v>1457</v>
      </c>
      <c r="G569" s="250"/>
      <c r="H569" s="251" t="s">
        <v>19</v>
      </c>
      <c r="I569" s="253"/>
      <c r="J569" s="250"/>
      <c r="K569" s="250"/>
      <c r="L569" s="254"/>
      <c r="M569" s="255"/>
      <c r="N569" s="256"/>
      <c r="O569" s="256"/>
      <c r="P569" s="256"/>
      <c r="Q569" s="256"/>
      <c r="R569" s="256"/>
      <c r="S569" s="256"/>
      <c r="T569" s="25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8" t="s">
        <v>149</v>
      </c>
      <c r="AU569" s="258" t="s">
        <v>82</v>
      </c>
      <c r="AV569" s="14" t="s">
        <v>80</v>
      </c>
      <c r="AW569" s="14" t="s">
        <v>33</v>
      </c>
      <c r="AX569" s="14" t="s">
        <v>72</v>
      </c>
      <c r="AY569" s="258" t="s">
        <v>138</v>
      </c>
    </row>
    <row r="570" s="12" customFormat="1" ht="22.8" customHeight="1">
      <c r="A570" s="12"/>
      <c r="B570" s="204"/>
      <c r="C570" s="205"/>
      <c r="D570" s="206" t="s">
        <v>71</v>
      </c>
      <c r="E570" s="218" t="s">
        <v>194</v>
      </c>
      <c r="F570" s="218" t="s">
        <v>529</v>
      </c>
      <c r="G570" s="205"/>
      <c r="H570" s="205"/>
      <c r="I570" s="208"/>
      <c r="J570" s="219">
        <f>BK570</f>
        <v>0</v>
      </c>
      <c r="K570" s="205"/>
      <c r="L570" s="210"/>
      <c r="M570" s="211"/>
      <c r="N570" s="212"/>
      <c r="O570" s="212"/>
      <c r="P570" s="213">
        <f>SUM(P571:P707)</f>
        <v>0</v>
      </c>
      <c r="Q570" s="212"/>
      <c r="R570" s="213">
        <f>SUM(R571:R707)</f>
        <v>15.673318400000003</v>
      </c>
      <c r="S570" s="212"/>
      <c r="T570" s="214">
        <f>SUM(T571:T707)</f>
        <v>248.30122000000003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5" t="s">
        <v>80</v>
      </c>
      <c r="AT570" s="216" t="s">
        <v>71</v>
      </c>
      <c r="AU570" s="216" t="s">
        <v>80</v>
      </c>
      <c r="AY570" s="215" t="s">
        <v>138</v>
      </c>
      <c r="BK570" s="217">
        <f>SUM(BK571:BK707)</f>
        <v>0</v>
      </c>
    </row>
    <row r="571" s="2" customFormat="1" ht="24" customHeight="1">
      <c r="A571" s="40"/>
      <c r="B571" s="41"/>
      <c r="C571" s="220" t="s">
        <v>1458</v>
      </c>
      <c r="D571" s="220" t="s">
        <v>140</v>
      </c>
      <c r="E571" s="221" t="s">
        <v>1459</v>
      </c>
      <c r="F571" s="222" t="s">
        <v>1460</v>
      </c>
      <c r="G571" s="223" t="s">
        <v>496</v>
      </c>
      <c r="H571" s="224">
        <v>46</v>
      </c>
      <c r="I571" s="225"/>
      <c r="J571" s="226">
        <f>ROUND(I571*H571,2)</f>
        <v>0</v>
      </c>
      <c r="K571" s="222" t="s">
        <v>144</v>
      </c>
      <c r="L571" s="46"/>
      <c r="M571" s="227" t="s">
        <v>19</v>
      </c>
      <c r="N571" s="228" t="s">
        <v>43</v>
      </c>
      <c r="O571" s="86"/>
      <c r="P571" s="229">
        <f>O571*H571</f>
        <v>0</v>
      </c>
      <c r="Q571" s="229">
        <v>0.01517</v>
      </c>
      <c r="R571" s="229">
        <f>Q571*H571</f>
        <v>0.69782</v>
      </c>
      <c r="S571" s="229">
        <v>0</v>
      </c>
      <c r="T571" s="230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31" t="s">
        <v>145</v>
      </c>
      <c r="AT571" s="231" t="s">
        <v>140</v>
      </c>
      <c r="AU571" s="231" t="s">
        <v>82</v>
      </c>
      <c r="AY571" s="19" t="s">
        <v>138</v>
      </c>
      <c r="BE571" s="232">
        <f>IF(N571="základní",J571,0)</f>
        <v>0</v>
      </c>
      <c r="BF571" s="232">
        <f>IF(N571="snížená",J571,0)</f>
        <v>0</v>
      </c>
      <c r="BG571" s="232">
        <f>IF(N571="zákl. přenesená",J571,0)</f>
        <v>0</v>
      </c>
      <c r="BH571" s="232">
        <f>IF(N571="sníž. přenesená",J571,0)</f>
        <v>0</v>
      </c>
      <c r="BI571" s="232">
        <f>IF(N571="nulová",J571,0)</f>
        <v>0</v>
      </c>
      <c r="BJ571" s="19" t="s">
        <v>80</v>
      </c>
      <c r="BK571" s="232">
        <f>ROUND(I571*H571,2)</f>
        <v>0</v>
      </c>
      <c r="BL571" s="19" t="s">
        <v>145</v>
      </c>
      <c r="BM571" s="231" t="s">
        <v>1461</v>
      </c>
    </row>
    <row r="572" s="2" customFormat="1">
      <c r="A572" s="40"/>
      <c r="B572" s="41"/>
      <c r="C572" s="42"/>
      <c r="D572" s="233" t="s">
        <v>147</v>
      </c>
      <c r="E572" s="42"/>
      <c r="F572" s="234" t="s">
        <v>1460</v>
      </c>
      <c r="G572" s="42"/>
      <c r="H572" s="42"/>
      <c r="I572" s="138"/>
      <c r="J572" s="42"/>
      <c r="K572" s="42"/>
      <c r="L572" s="46"/>
      <c r="M572" s="235"/>
      <c r="N572" s="236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147</v>
      </c>
      <c r="AU572" s="19" t="s">
        <v>82</v>
      </c>
    </row>
    <row r="573" s="14" customFormat="1">
      <c r="A573" s="14"/>
      <c r="B573" s="249"/>
      <c r="C573" s="250"/>
      <c r="D573" s="233" t="s">
        <v>149</v>
      </c>
      <c r="E573" s="251" t="s">
        <v>19</v>
      </c>
      <c r="F573" s="252" t="s">
        <v>1462</v>
      </c>
      <c r="G573" s="250"/>
      <c r="H573" s="251" t="s">
        <v>19</v>
      </c>
      <c r="I573" s="253"/>
      <c r="J573" s="250"/>
      <c r="K573" s="250"/>
      <c r="L573" s="254"/>
      <c r="M573" s="255"/>
      <c r="N573" s="256"/>
      <c r="O573" s="256"/>
      <c r="P573" s="256"/>
      <c r="Q573" s="256"/>
      <c r="R573" s="256"/>
      <c r="S573" s="256"/>
      <c r="T573" s="25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8" t="s">
        <v>149</v>
      </c>
      <c r="AU573" s="258" t="s">
        <v>82</v>
      </c>
      <c r="AV573" s="14" t="s">
        <v>80</v>
      </c>
      <c r="AW573" s="14" t="s">
        <v>33</v>
      </c>
      <c r="AX573" s="14" t="s">
        <v>72</v>
      </c>
      <c r="AY573" s="258" t="s">
        <v>138</v>
      </c>
    </row>
    <row r="574" s="13" customFormat="1">
      <c r="A574" s="13"/>
      <c r="B574" s="237"/>
      <c r="C574" s="238"/>
      <c r="D574" s="233" t="s">
        <v>149</v>
      </c>
      <c r="E574" s="239" t="s">
        <v>19</v>
      </c>
      <c r="F574" s="240" t="s">
        <v>1463</v>
      </c>
      <c r="G574" s="238"/>
      <c r="H574" s="241">
        <v>16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149</v>
      </c>
      <c r="AU574" s="247" t="s">
        <v>82</v>
      </c>
      <c r="AV574" s="13" t="s">
        <v>82</v>
      </c>
      <c r="AW574" s="13" t="s">
        <v>33</v>
      </c>
      <c r="AX574" s="13" t="s">
        <v>72</v>
      </c>
      <c r="AY574" s="247" t="s">
        <v>138</v>
      </c>
    </row>
    <row r="575" s="13" customFormat="1">
      <c r="A575" s="13"/>
      <c r="B575" s="237"/>
      <c r="C575" s="238"/>
      <c r="D575" s="233" t="s">
        <v>149</v>
      </c>
      <c r="E575" s="239" t="s">
        <v>19</v>
      </c>
      <c r="F575" s="240" t="s">
        <v>1464</v>
      </c>
      <c r="G575" s="238"/>
      <c r="H575" s="241">
        <v>30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149</v>
      </c>
      <c r="AU575" s="247" t="s">
        <v>82</v>
      </c>
      <c r="AV575" s="13" t="s">
        <v>82</v>
      </c>
      <c r="AW575" s="13" t="s">
        <v>33</v>
      </c>
      <c r="AX575" s="13" t="s">
        <v>72</v>
      </c>
      <c r="AY575" s="247" t="s">
        <v>138</v>
      </c>
    </row>
    <row r="576" s="15" customFormat="1">
      <c r="A576" s="15"/>
      <c r="B576" s="276"/>
      <c r="C576" s="277"/>
      <c r="D576" s="233" t="s">
        <v>149</v>
      </c>
      <c r="E576" s="278" t="s">
        <v>19</v>
      </c>
      <c r="F576" s="279" t="s">
        <v>953</v>
      </c>
      <c r="G576" s="277"/>
      <c r="H576" s="280">
        <v>46</v>
      </c>
      <c r="I576" s="281"/>
      <c r="J576" s="277"/>
      <c r="K576" s="277"/>
      <c r="L576" s="282"/>
      <c r="M576" s="283"/>
      <c r="N576" s="284"/>
      <c r="O576" s="284"/>
      <c r="P576" s="284"/>
      <c r="Q576" s="284"/>
      <c r="R576" s="284"/>
      <c r="S576" s="284"/>
      <c r="T576" s="28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86" t="s">
        <v>149</v>
      </c>
      <c r="AU576" s="286" t="s">
        <v>82</v>
      </c>
      <c r="AV576" s="15" t="s">
        <v>145</v>
      </c>
      <c r="AW576" s="15" t="s">
        <v>33</v>
      </c>
      <c r="AX576" s="15" t="s">
        <v>80</v>
      </c>
      <c r="AY576" s="286" t="s">
        <v>138</v>
      </c>
    </row>
    <row r="577" s="2" customFormat="1" ht="24" customHeight="1">
      <c r="A577" s="40"/>
      <c r="B577" s="41"/>
      <c r="C577" s="220" t="s">
        <v>1465</v>
      </c>
      <c r="D577" s="220" t="s">
        <v>140</v>
      </c>
      <c r="E577" s="221" t="s">
        <v>1466</v>
      </c>
      <c r="F577" s="222" t="s">
        <v>1467</v>
      </c>
      <c r="G577" s="223" t="s">
        <v>496</v>
      </c>
      <c r="H577" s="224">
        <v>16</v>
      </c>
      <c r="I577" s="225"/>
      <c r="J577" s="226">
        <f>ROUND(I577*H577,2)</f>
        <v>0</v>
      </c>
      <c r="K577" s="222" t="s">
        <v>144</v>
      </c>
      <c r="L577" s="46"/>
      <c r="M577" s="227" t="s">
        <v>19</v>
      </c>
      <c r="N577" s="228" t="s">
        <v>43</v>
      </c>
      <c r="O577" s="86"/>
      <c r="P577" s="229">
        <f>O577*H577</f>
        <v>0</v>
      </c>
      <c r="Q577" s="229">
        <v>0.039600000000000003</v>
      </c>
      <c r="R577" s="229">
        <f>Q577*H577</f>
        <v>0.63360000000000005</v>
      </c>
      <c r="S577" s="229">
        <v>0</v>
      </c>
      <c r="T577" s="230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31" t="s">
        <v>145</v>
      </c>
      <c r="AT577" s="231" t="s">
        <v>140</v>
      </c>
      <c r="AU577" s="231" t="s">
        <v>82</v>
      </c>
      <c r="AY577" s="19" t="s">
        <v>138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19" t="s">
        <v>80</v>
      </c>
      <c r="BK577" s="232">
        <f>ROUND(I577*H577,2)</f>
        <v>0</v>
      </c>
      <c r="BL577" s="19" t="s">
        <v>145</v>
      </c>
      <c r="BM577" s="231" t="s">
        <v>1468</v>
      </c>
    </row>
    <row r="578" s="2" customFormat="1">
      <c r="A578" s="40"/>
      <c r="B578" s="41"/>
      <c r="C578" s="42"/>
      <c r="D578" s="233" t="s">
        <v>147</v>
      </c>
      <c r="E578" s="42"/>
      <c r="F578" s="234" t="s">
        <v>1467</v>
      </c>
      <c r="G578" s="42"/>
      <c r="H578" s="42"/>
      <c r="I578" s="138"/>
      <c r="J578" s="42"/>
      <c r="K578" s="42"/>
      <c r="L578" s="46"/>
      <c r="M578" s="235"/>
      <c r="N578" s="236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147</v>
      </c>
      <c r="AU578" s="19" t="s">
        <v>82</v>
      </c>
    </row>
    <row r="579" s="13" customFormat="1">
      <c r="A579" s="13"/>
      <c r="B579" s="237"/>
      <c r="C579" s="238"/>
      <c r="D579" s="233" t="s">
        <v>149</v>
      </c>
      <c r="E579" s="239" t="s">
        <v>19</v>
      </c>
      <c r="F579" s="240" t="s">
        <v>1469</v>
      </c>
      <c r="G579" s="238"/>
      <c r="H579" s="241">
        <v>16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149</v>
      </c>
      <c r="AU579" s="247" t="s">
        <v>82</v>
      </c>
      <c r="AV579" s="13" t="s">
        <v>82</v>
      </c>
      <c r="AW579" s="13" t="s">
        <v>33</v>
      </c>
      <c r="AX579" s="13" t="s">
        <v>80</v>
      </c>
      <c r="AY579" s="247" t="s">
        <v>138</v>
      </c>
    </row>
    <row r="580" s="2" customFormat="1" ht="24" customHeight="1">
      <c r="A580" s="40"/>
      <c r="B580" s="41"/>
      <c r="C580" s="220" t="s">
        <v>1470</v>
      </c>
      <c r="D580" s="220" t="s">
        <v>140</v>
      </c>
      <c r="E580" s="221" t="s">
        <v>1471</v>
      </c>
      <c r="F580" s="222" t="s">
        <v>1472</v>
      </c>
      <c r="G580" s="223" t="s">
        <v>496</v>
      </c>
      <c r="H580" s="224">
        <v>28</v>
      </c>
      <c r="I580" s="225"/>
      <c r="J580" s="226">
        <f>ROUND(I580*H580,2)</f>
        <v>0</v>
      </c>
      <c r="K580" s="222" t="s">
        <v>144</v>
      </c>
      <c r="L580" s="46"/>
      <c r="M580" s="227" t="s">
        <v>19</v>
      </c>
      <c r="N580" s="228" t="s">
        <v>43</v>
      </c>
      <c r="O580" s="86"/>
      <c r="P580" s="229">
        <f>O580*H580</f>
        <v>0</v>
      </c>
      <c r="Q580" s="229">
        <v>0.071050000000000002</v>
      </c>
      <c r="R580" s="229">
        <f>Q580*H580</f>
        <v>1.9894000000000001</v>
      </c>
      <c r="S580" s="229">
        <v>0</v>
      </c>
      <c r="T580" s="230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31" t="s">
        <v>145</v>
      </c>
      <c r="AT580" s="231" t="s">
        <v>140</v>
      </c>
      <c r="AU580" s="231" t="s">
        <v>82</v>
      </c>
      <c r="AY580" s="19" t="s">
        <v>138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9" t="s">
        <v>80</v>
      </c>
      <c r="BK580" s="232">
        <f>ROUND(I580*H580,2)</f>
        <v>0</v>
      </c>
      <c r="BL580" s="19" t="s">
        <v>145</v>
      </c>
      <c r="BM580" s="231" t="s">
        <v>1473</v>
      </c>
    </row>
    <row r="581" s="2" customFormat="1">
      <c r="A581" s="40"/>
      <c r="B581" s="41"/>
      <c r="C581" s="42"/>
      <c r="D581" s="233" t="s">
        <v>147</v>
      </c>
      <c r="E581" s="42"/>
      <c r="F581" s="234" t="s">
        <v>1472</v>
      </c>
      <c r="G581" s="42"/>
      <c r="H581" s="42"/>
      <c r="I581" s="138"/>
      <c r="J581" s="42"/>
      <c r="K581" s="42"/>
      <c r="L581" s="46"/>
      <c r="M581" s="235"/>
      <c r="N581" s="236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147</v>
      </c>
      <c r="AU581" s="19" t="s">
        <v>82</v>
      </c>
    </row>
    <row r="582" s="14" customFormat="1">
      <c r="A582" s="14"/>
      <c r="B582" s="249"/>
      <c r="C582" s="250"/>
      <c r="D582" s="233" t="s">
        <v>149</v>
      </c>
      <c r="E582" s="251" t="s">
        <v>19</v>
      </c>
      <c r="F582" s="252" t="s">
        <v>1474</v>
      </c>
      <c r="G582" s="250"/>
      <c r="H582" s="251" t="s">
        <v>19</v>
      </c>
      <c r="I582" s="253"/>
      <c r="J582" s="250"/>
      <c r="K582" s="250"/>
      <c r="L582" s="254"/>
      <c r="M582" s="255"/>
      <c r="N582" s="256"/>
      <c r="O582" s="256"/>
      <c r="P582" s="256"/>
      <c r="Q582" s="256"/>
      <c r="R582" s="256"/>
      <c r="S582" s="256"/>
      <c r="T582" s="25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8" t="s">
        <v>149</v>
      </c>
      <c r="AU582" s="258" t="s">
        <v>82</v>
      </c>
      <c r="AV582" s="14" t="s">
        <v>80</v>
      </c>
      <c r="AW582" s="14" t="s">
        <v>33</v>
      </c>
      <c r="AX582" s="14" t="s">
        <v>72</v>
      </c>
      <c r="AY582" s="258" t="s">
        <v>138</v>
      </c>
    </row>
    <row r="583" s="14" customFormat="1">
      <c r="A583" s="14"/>
      <c r="B583" s="249"/>
      <c r="C583" s="250"/>
      <c r="D583" s="233" t="s">
        <v>149</v>
      </c>
      <c r="E583" s="251" t="s">
        <v>19</v>
      </c>
      <c r="F583" s="252" t="s">
        <v>1475</v>
      </c>
      <c r="G583" s="250"/>
      <c r="H583" s="251" t="s">
        <v>19</v>
      </c>
      <c r="I583" s="253"/>
      <c r="J583" s="250"/>
      <c r="K583" s="250"/>
      <c r="L583" s="254"/>
      <c r="M583" s="255"/>
      <c r="N583" s="256"/>
      <c r="O583" s="256"/>
      <c r="P583" s="256"/>
      <c r="Q583" s="256"/>
      <c r="R583" s="256"/>
      <c r="S583" s="256"/>
      <c r="T583" s="25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8" t="s">
        <v>149</v>
      </c>
      <c r="AU583" s="258" t="s">
        <v>82</v>
      </c>
      <c r="AV583" s="14" t="s">
        <v>80</v>
      </c>
      <c r="AW583" s="14" t="s">
        <v>33</v>
      </c>
      <c r="AX583" s="14" t="s">
        <v>72</v>
      </c>
      <c r="AY583" s="258" t="s">
        <v>138</v>
      </c>
    </row>
    <row r="584" s="13" customFormat="1">
      <c r="A584" s="13"/>
      <c r="B584" s="237"/>
      <c r="C584" s="238"/>
      <c r="D584" s="233" t="s">
        <v>149</v>
      </c>
      <c r="E584" s="239" t="s">
        <v>19</v>
      </c>
      <c r="F584" s="240" t="s">
        <v>1476</v>
      </c>
      <c r="G584" s="238"/>
      <c r="H584" s="241">
        <v>28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149</v>
      </c>
      <c r="AU584" s="247" t="s">
        <v>82</v>
      </c>
      <c r="AV584" s="13" t="s">
        <v>82</v>
      </c>
      <c r="AW584" s="13" t="s">
        <v>33</v>
      </c>
      <c r="AX584" s="13" t="s">
        <v>80</v>
      </c>
      <c r="AY584" s="247" t="s">
        <v>138</v>
      </c>
    </row>
    <row r="585" s="2" customFormat="1" ht="16.5" customHeight="1">
      <c r="A585" s="40"/>
      <c r="B585" s="41"/>
      <c r="C585" s="220" t="s">
        <v>1477</v>
      </c>
      <c r="D585" s="220" t="s">
        <v>140</v>
      </c>
      <c r="E585" s="221" t="s">
        <v>1478</v>
      </c>
      <c r="F585" s="222" t="s">
        <v>1479</v>
      </c>
      <c r="G585" s="223" t="s">
        <v>526</v>
      </c>
      <c r="H585" s="224">
        <v>10</v>
      </c>
      <c r="I585" s="225"/>
      <c r="J585" s="226">
        <f>ROUND(I585*H585,2)</f>
        <v>0</v>
      </c>
      <c r="K585" s="222" t="s">
        <v>19</v>
      </c>
      <c r="L585" s="46"/>
      <c r="M585" s="227" t="s">
        <v>19</v>
      </c>
      <c r="N585" s="228" t="s">
        <v>43</v>
      </c>
      <c r="O585" s="86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31" t="s">
        <v>145</v>
      </c>
      <c r="AT585" s="231" t="s">
        <v>140</v>
      </c>
      <c r="AU585" s="231" t="s">
        <v>82</v>
      </c>
      <c r="AY585" s="19" t="s">
        <v>138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9" t="s">
        <v>80</v>
      </c>
      <c r="BK585" s="232">
        <f>ROUND(I585*H585,2)</f>
        <v>0</v>
      </c>
      <c r="BL585" s="19" t="s">
        <v>145</v>
      </c>
      <c r="BM585" s="231" t="s">
        <v>1480</v>
      </c>
    </row>
    <row r="586" s="2" customFormat="1">
      <c r="A586" s="40"/>
      <c r="B586" s="41"/>
      <c r="C586" s="42"/>
      <c r="D586" s="233" t="s">
        <v>147</v>
      </c>
      <c r="E586" s="42"/>
      <c r="F586" s="234" t="s">
        <v>1479</v>
      </c>
      <c r="G586" s="42"/>
      <c r="H586" s="42"/>
      <c r="I586" s="138"/>
      <c r="J586" s="42"/>
      <c r="K586" s="42"/>
      <c r="L586" s="46"/>
      <c r="M586" s="235"/>
      <c r="N586" s="236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147</v>
      </c>
      <c r="AU586" s="19" t="s">
        <v>82</v>
      </c>
    </row>
    <row r="587" s="14" customFormat="1">
      <c r="A587" s="14"/>
      <c r="B587" s="249"/>
      <c r="C587" s="250"/>
      <c r="D587" s="233" t="s">
        <v>149</v>
      </c>
      <c r="E587" s="251" t="s">
        <v>19</v>
      </c>
      <c r="F587" s="252" t="s">
        <v>1481</v>
      </c>
      <c r="G587" s="250"/>
      <c r="H587" s="251" t="s">
        <v>19</v>
      </c>
      <c r="I587" s="253"/>
      <c r="J587" s="250"/>
      <c r="K587" s="250"/>
      <c r="L587" s="254"/>
      <c r="M587" s="255"/>
      <c r="N587" s="256"/>
      <c r="O587" s="256"/>
      <c r="P587" s="256"/>
      <c r="Q587" s="256"/>
      <c r="R587" s="256"/>
      <c r="S587" s="256"/>
      <c r="T587" s="25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8" t="s">
        <v>149</v>
      </c>
      <c r="AU587" s="258" t="s">
        <v>82</v>
      </c>
      <c r="AV587" s="14" t="s">
        <v>80</v>
      </c>
      <c r="AW587" s="14" t="s">
        <v>33</v>
      </c>
      <c r="AX587" s="14" t="s">
        <v>72</v>
      </c>
      <c r="AY587" s="258" t="s">
        <v>138</v>
      </c>
    </row>
    <row r="588" s="14" customFormat="1">
      <c r="A588" s="14"/>
      <c r="B588" s="249"/>
      <c r="C588" s="250"/>
      <c r="D588" s="233" t="s">
        <v>149</v>
      </c>
      <c r="E588" s="251" t="s">
        <v>19</v>
      </c>
      <c r="F588" s="252" t="s">
        <v>1457</v>
      </c>
      <c r="G588" s="250"/>
      <c r="H588" s="251" t="s">
        <v>19</v>
      </c>
      <c r="I588" s="253"/>
      <c r="J588" s="250"/>
      <c r="K588" s="250"/>
      <c r="L588" s="254"/>
      <c r="M588" s="255"/>
      <c r="N588" s="256"/>
      <c r="O588" s="256"/>
      <c r="P588" s="256"/>
      <c r="Q588" s="256"/>
      <c r="R588" s="256"/>
      <c r="S588" s="256"/>
      <c r="T588" s="25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8" t="s">
        <v>149</v>
      </c>
      <c r="AU588" s="258" t="s">
        <v>82</v>
      </c>
      <c r="AV588" s="14" t="s">
        <v>80</v>
      </c>
      <c r="AW588" s="14" t="s">
        <v>33</v>
      </c>
      <c r="AX588" s="14" t="s">
        <v>72</v>
      </c>
      <c r="AY588" s="258" t="s">
        <v>138</v>
      </c>
    </row>
    <row r="589" s="13" customFormat="1">
      <c r="A589" s="13"/>
      <c r="B589" s="237"/>
      <c r="C589" s="238"/>
      <c r="D589" s="233" t="s">
        <v>149</v>
      </c>
      <c r="E589" s="239" t="s">
        <v>19</v>
      </c>
      <c r="F589" s="240" t="s">
        <v>1482</v>
      </c>
      <c r="G589" s="238"/>
      <c r="H589" s="241">
        <v>4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7" t="s">
        <v>149</v>
      </c>
      <c r="AU589" s="247" t="s">
        <v>82</v>
      </c>
      <c r="AV589" s="13" t="s">
        <v>82</v>
      </c>
      <c r="AW589" s="13" t="s">
        <v>33</v>
      </c>
      <c r="AX589" s="13" t="s">
        <v>72</v>
      </c>
      <c r="AY589" s="247" t="s">
        <v>138</v>
      </c>
    </row>
    <row r="590" s="13" customFormat="1">
      <c r="A590" s="13"/>
      <c r="B590" s="237"/>
      <c r="C590" s="238"/>
      <c r="D590" s="233" t="s">
        <v>149</v>
      </c>
      <c r="E590" s="239" t="s">
        <v>19</v>
      </c>
      <c r="F590" s="240" t="s">
        <v>1483</v>
      </c>
      <c r="G590" s="238"/>
      <c r="H590" s="241">
        <v>6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149</v>
      </c>
      <c r="AU590" s="247" t="s">
        <v>82</v>
      </c>
      <c r="AV590" s="13" t="s">
        <v>82</v>
      </c>
      <c r="AW590" s="13" t="s">
        <v>33</v>
      </c>
      <c r="AX590" s="13" t="s">
        <v>72</v>
      </c>
      <c r="AY590" s="247" t="s">
        <v>138</v>
      </c>
    </row>
    <row r="591" s="15" customFormat="1">
      <c r="A591" s="15"/>
      <c r="B591" s="276"/>
      <c r="C591" s="277"/>
      <c r="D591" s="233" t="s">
        <v>149</v>
      </c>
      <c r="E591" s="278" t="s">
        <v>19</v>
      </c>
      <c r="F591" s="279" t="s">
        <v>953</v>
      </c>
      <c r="G591" s="277"/>
      <c r="H591" s="280">
        <v>10</v>
      </c>
      <c r="I591" s="281"/>
      <c r="J591" s="277"/>
      <c r="K591" s="277"/>
      <c r="L591" s="282"/>
      <c r="M591" s="283"/>
      <c r="N591" s="284"/>
      <c r="O591" s="284"/>
      <c r="P591" s="284"/>
      <c r="Q591" s="284"/>
      <c r="R591" s="284"/>
      <c r="S591" s="284"/>
      <c r="T591" s="28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86" t="s">
        <v>149</v>
      </c>
      <c r="AU591" s="286" t="s">
        <v>82</v>
      </c>
      <c r="AV591" s="15" t="s">
        <v>145</v>
      </c>
      <c r="AW591" s="15" t="s">
        <v>33</v>
      </c>
      <c r="AX591" s="15" t="s">
        <v>80</v>
      </c>
      <c r="AY591" s="286" t="s">
        <v>138</v>
      </c>
    </row>
    <row r="592" s="2" customFormat="1" ht="16.5" customHeight="1">
      <c r="A592" s="40"/>
      <c r="B592" s="41"/>
      <c r="C592" s="220" t="s">
        <v>1484</v>
      </c>
      <c r="D592" s="220" t="s">
        <v>140</v>
      </c>
      <c r="E592" s="221" t="s">
        <v>1485</v>
      </c>
      <c r="F592" s="222" t="s">
        <v>1486</v>
      </c>
      <c r="G592" s="223" t="s">
        <v>526</v>
      </c>
      <c r="H592" s="224">
        <v>2</v>
      </c>
      <c r="I592" s="225"/>
      <c r="J592" s="226">
        <f>ROUND(I592*H592,2)</f>
        <v>0</v>
      </c>
      <c r="K592" s="222" t="s">
        <v>144</v>
      </c>
      <c r="L592" s="46"/>
      <c r="M592" s="227" t="s">
        <v>19</v>
      </c>
      <c r="N592" s="228" t="s">
        <v>43</v>
      </c>
      <c r="O592" s="86"/>
      <c r="P592" s="229">
        <f>O592*H592</f>
        <v>0</v>
      </c>
      <c r="Q592" s="229">
        <v>0.085419999999999996</v>
      </c>
      <c r="R592" s="229">
        <f>Q592*H592</f>
        <v>0.17083999999999999</v>
      </c>
      <c r="S592" s="229">
        <v>0</v>
      </c>
      <c r="T592" s="230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31" t="s">
        <v>145</v>
      </c>
      <c r="AT592" s="231" t="s">
        <v>140</v>
      </c>
      <c r="AU592" s="231" t="s">
        <v>82</v>
      </c>
      <c r="AY592" s="19" t="s">
        <v>138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9" t="s">
        <v>80</v>
      </c>
      <c r="BK592" s="232">
        <f>ROUND(I592*H592,2)</f>
        <v>0</v>
      </c>
      <c r="BL592" s="19" t="s">
        <v>145</v>
      </c>
      <c r="BM592" s="231" t="s">
        <v>1487</v>
      </c>
    </row>
    <row r="593" s="2" customFormat="1">
      <c r="A593" s="40"/>
      <c r="B593" s="41"/>
      <c r="C593" s="42"/>
      <c r="D593" s="233" t="s">
        <v>147</v>
      </c>
      <c r="E593" s="42"/>
      <c r="F593" s="234" t="s">
        <v>1486</v>
      </c>
      <c r="G593" s="42"/>
      <c r="H593" s="42"/>
      <c r="I593" s="138"/>
      <c r="J593" s="42"/>
      <c r="K593" s="42"/>
      <c r="L593" s="46"/>
      <c r="M593" s="235"/>
      <c r="N593" s="236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147</v>
      </c>
      <c r="AU593" s="19" t="s">
        <v>82</v>
      </c>
    </row>
    <row r="594" s="13" customFormat="1">
      <c r="A594" s="13"/>
      <c r="B594" s="237"/>
      <c r="C594" s="238"/>
      <c r="D594" s="233" t="s">
        <v>149</v>
      </c>
      <c r="E594" s="239" t="s">
        <v>19</v>
      </c>
      <c r="F594" s="240" t="s">
        <v>1488</v>
      </c>
      <c r="G594" s="238"/>
      <c r="H594" s="241">
        <v>2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7" t="s">
        <v>149</v>
      </c>
      <c r="AU594" s="247" t="s">
        <v>82</v>
      </c>
      <c r="AV594" s="13" t="s">
        <v>82</v>
      </c>
      <c r="AW594" s="13" t="s">
        <v>33</v>
      </c>
      <c r="AX594" s="13" t="s">
        <v>80</v>
      </c>
      <c r="AY594" s="247" t="s">
        <v>138</v>
      </c>
    </row>
    <row r="595" s="2" customFormat="1" ht="24" customHeight="1">
      <c r="A595" s="40"/>
      <c r="B595" s="41"/>
      <c r="C595" s="220" t="s">
        <v>1489</v>
      </c>
      <c r="D595" s="220" t="s">
        <v>140</v>
      </c>
      <c r="E595" s="221" t="s">
        <v>862</v>
      </c>
      <c r="F595" s="222" t="s">
        <v>863</v>
      </c>
      <c r="G595" s="223" t="s">
        <v>496</v>
      </c>
      <c r="H595" s="224">
        <v>20.600000000000001</v>
      </c>
      <c r="I595" s="225"/>
      <c r="J595" s="226">
        <f>ROUND(I595*H595,2)</f>
        <v>0</v>
      </c>
      <c r="K595" s="222" t="s">
        <v>144</v>
      </c>
      <c r="L595" s="46"/>
      <c r="M595" s="227" t="s">
        <v>19</v>
      </c>
      <c r="N595" s="228" t="s">
        <v>43</v>
      </c>
      <c r="O595" s="86"/>
      <c r="P595" s="229">
        <f>O595*H595</f>
        <v>0</v>
      </c>
      <c r="Q595" s="229">
        <v>3.0000000000000001E-05</v>
      </c>
      <c r="R595" s="229">
        <f>Q595*H595</f>
        <v>0.00061800000000000006</v>
      </c>
      <c r="S595" s="229">
        <v>0</v>
      </c>
      <c r="T595" s="230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31" t="s">
        <v>145</v>
      </c>
      <c r="AT595" s="231" t="s">
        <v>140</v>
      </c>
      <c r="AU595" s="231" t="s">
        <v>82</v>
      </c>
      <c r="AY595" s="19" t="s">
        <v>138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9" t="s">
        <v>80</v>
      </c>
      <c r="BK595" s="232">
        <f>ROUND(I595*H595,2)</f>
        <v>0</v>
      </c>
      <c r="BL595" s="19" t="s">
        <v>145</v>
      </c>
      <c r="BM595" s="231" t="s">
        <v>1490</v>
      </c>
    </row>
    <row r="596" s="2" customFormat="1">
      <c r="A596" s="40"/>
      <c r="B596" s="41"/>
      <c r="C596" s="42"/>
      <c r="D596" s="233" t="s">
        <v>147</v>
      </c>
      <c r="E596" s="42"/>
      <c r="F596" s="234" t="s">
        <v>863</v>
      </c>
      <c r="G596" s="42"/>
      <c r="H596" s="42"/>
      <c r="I596" s="138"/>
      <c r="J596" s="42"/>
      <c r="K596" s="42"/>
      <c r="L596" s="46"/>
      <c r="M596" s="235"/>
      <c r="N596" s="236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147</v>
      </c>
      <c r="AU596" s="19" t="s">
        <v>82</v>
      </c>
    </row>
    <row r="597" s="13" customFormat="1">
      <c r="A597" s="13"/>
      <c r="B597" s="237"/>
      <c r="C597" s="238"/>
      <c r="D597" s="233" t="s">
        <v>149</v>
      </c>
      <c r="E597" s="239" t="s">
        <v>19</v>
      </c>
      <c r="F597" s="240" t="s">
        <v>1491</v>
      </c>
      <c r="G597" s="238"/>
      <c r="H597" s="241">
        <v>20.600000000000001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149</v>
      </c>
      <c r="AU597" s="247" t="s">
        <v>82</v>
      </c>
      <c r="AV597" s="13" t="s">
        <v>82</v>
      </c>
      <c r="AW597" s="13" t="s">
        <v>33</v>
      </c>
      <c r="AX597" s="13" t="s">
        <v>80</v>
      </c>
      <c r="AY597" s="247" t="s">
        <v>138</v>
      </c>
    </row>
    <row r="598" s="2" customFormat="1" ht="24" customHeight="1">
      <c r="A598" s="40"/>
      <c r="B598" s="41"/>
      <c r="C598" s="220" t="s">
        <v>1492</v>
      </c>
      <c r="D598" s="220" t="s">
        <v>140</v>
      </c>
      <c r="E598" s="221" t="s">
        <v>867</v>
      </c>
      <c r="F598" s="222" t="s">
        <v>868</v>
      </c>
      <c r="G598" s="223" t="s">
        <v>496</v>
      </c>
      <c r="H598" s="224">
        <v>41.200000000000003</v>
      </c>
      <c r="I598" s="225"/>
      <c r="J598" s="226">
        <f>ROUND(I598*H598,2)</f>
        <v>0</v>
      </c>
      <c r="K598" s="222" t="s">
        <v>144</v>
      </c>
      <c r="L598" s="46"/>
      <c r="M598" s="227" t="s">
        <v>19</v>
      </c>
      <c r="N598" s="228" t="s">
        <v>43</v>
      </c>
      <c r="O598" s="86"/>
      <c r="P598" s="229">
        <f>O598*H598</f>
        <v>0</v>
      </c>
      <c r="Q598" s="229">
        <v>0.00014999999999999999</v>
      </c>
      <c r="R598" s="229">
        <f>Q598*H598</f>
        <v>0.0061799999999999997</v>
      </c>
      <c r="S598" s="229">
        <v>0</v>
      </c>
      <c r="T598" s="230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31" t="s">
        <v>145</v>
      </c>
      <c r="AT598" s="231" t="s">
        <v>140</v>
      </c>
      <c r="AU598" s="231" t="s">
        <v>82</v>
      </c>
      <c r="AY598" s="19" t="s">
        <v>138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9" t="s">
        <v>80</v>
      </c>
      <c r="BK598" s="232">
        <f>ROUND(I598*H598,2)</f>
        <v>0</v>
      </c>
      <c r="BL598" s="19" t="s">
        <v>145</v>
      </c>
      <c r="BM598" s="231" t="s">
        <v>1493</v>
      </c>
    </row>
    <row r="599" s="2" customFormat="1">
      <c r="A599" s="40"/>
      <c r="B599" s="41"/>
      <c r="C599" s="42"/>
      <c r="D599" s="233" t="s">
        <v>147</v>
      </c>
      <c r="E599" s="42"/>
      <c r="F599" s="234" t="s">
        <v>868</v>
      </c>
      <c r="G599" s="42"/>
      <c r="H599" s="42"/>
      <c r="I599" s="138"/>
      <c r="J599" s="42"/>
      <c r="K599" s="42"/>
      <c r="L599" s="46"/>
      <c r="M599" s="235"/>
      <c r="N599" s="236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147</v>
      </c>
      <c r="AU599" s="19" t="s">
        <v>82</v>
      </c>
    </row>
    <row r="600" s="13" customFormat="1">
      <c r="A600" s="13"/>
      <c r="B600" s="237"/>
      <c r="C600" s="238"/>
      <c r="D600" s="233" t="s">
        <v>149</v>
      </c>
      <c r="E600" s="239" t="s">
        <v>19</v>
      </c>
      <c r="F600" s="240" t="s">
        <v>1494</v>
      </c>
      <c r="G600" s="238"/>
      <c r="H600" s="241">
        <v>41.200000000000003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149</v>
      </c>
      <c r="AU600" s="247" t="s">
        <v>82</v>
      </c>
      <c r="AV600" s="13" t="s">
        <v>82</v>
      </c>
      <c r="AW600" s="13" t="s">
        <v>33</v>
      </c>
      <c r="AX600" s="13" t="s">
        <v>80</v>
      </c>
      <c r="AY600" s="247" t="s">
        <v>138</v>
      </c>
    </row>
    <row r="601" s="2" customFormat="1" ht="24" customHeight="1">
      <c r="A601" s="40"/>
      <c r="B601" s="41"/>
      <c r="C601" s="220" t="s">
        <v>1495</v>
      </c>
      <c r="D601" s="220" t="s">
        <v>140</v>
      </c>
      <c r="E601" s="221" t="s">
        <v>887</v>
      </c>
      <c r="F601" s="222" t="s">
        <v>888</v>
      </c>
      <c r="G601" s="223" t="s">
        <v>496</v>
      </c>
      <c r="H601" s="224">
        <v>20.600000000000001</v>
      </c>
      <c r="I601" s="225"/>
      <c r="J601" s="226">
        <f>ROUND(I601*H601,2)</f>
        <v>0</v>
      </c>
      <c r="K601" s="222" t="s">
        <v>144</v>
      </c>
      <c r="L601" s="46"/>
      <c r="M601" s="227" t="s">
        <v>19</v>
      </c>
      <c r="N601" s="228" t="s">
        <v>43</v>
      </c>
      <c r="O601" s="86"/>
      <c r="P601" s="229">
        <f>O601*H601</f>
        <v>0</v>
      </c>
      <c r="Q601" s="229">
        <v>0.00011</v>
      </c>
      <c r="R601" s="229">
        <f>Q601*H601</f>
        <v>0.0022660000000000002</v>
      </c>
      <c r="S601" s="229">
        <v>0</v>
      </c>
      <c r="T601" s="230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31" t="s">
        <v>145</v>
      </c>
      <c r="AT601" s="231" t="s">
        <v>140</v>
      </c>
      <c r="AU601" s="231" t="s">
        <v>82</v>
      </c>
      <c r="AY601" s="19" t="s">
        <v>138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9" t="s">
        <v>80</v>
      </c>
      <c r="BK601" s="232">
        <f>ROUND(I601*H601,2)</f>
        <v>0</v>
      </c>
      <c r="BL601" s="19" t="s">
        <v>145</v>
      </c>
      <c r="BM601" s="231" t="s">
        <v>1496</v>
      </c>
    </row>
    <row r="602" s="2" customFormat="1">
      <c r="A602" s="40"/>
      <c r="B602" s="41"/>
      <c r="C602" s="42"/>
      <c r="D602" s="233" t="s">
        <v>147</v>
      </c>
      <c r="E602" s="42"/>
      <c r="F602" s="234" t="s">
        <v>888</v>
      </c>
      <c r="G602" s="42"/>
      <c r="H602" s="42"/>
      <c r="I602" s="138"/>
      <c r="J602" s="42"/>
      <c r="K602" s="42"/>
      <c r="L602" s="46"/>
      <c r="M602" s="235"/>
      <c r="N602" s="236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147</v>
      </c>
      <c r="AU602" s="19" t="s">
        <v>82</v>
      </c>
    </row>
    <row r="603" s="13" customFormat="1">
      <c r="A603" s="13"/>
      <c r="B603" s="237"/>
      <c r="C603" s="238"/>
      <c r="D603" s="233" t="s">
        <v>149</v>
      </c>
      <c r="E603" s="239" t="s">
        <v>19</v>
      </c>
      <c r="F603" s="240" t="s">
        <v>1497</v>
      </c>
      <c r="G603" s="238"/>
      <c r="H603" s="241">
        <v>20.600000000000001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149</v>
      </c>
      <c r="AU603" s="247" t="s">
        <v>82</v>
      </c>
      <c r="AV603" s="13" t="s">
        <v>82</v>
      </c>
      <c r="AW603" s="13" t="s">
        <v>33</v>
      </c>
      <c r="AX603" s="13" t="s">
        <v>80</v>
      </c>
      <c r="AY603" s="247" t="s">
        <v>138</v>
      </c>
    </row>
    <row r="604" s="2" customFormat="1" ht="24" customHeight="1">
      <c r="A604" s="40"/>
      <c r="B604" s="41"/>
      <c r="C604" s="220" t="s">
        <v>1498</v>
      </c>
      <c r="D604" s="220" t="s">
        <v>140</v>
      </c>
      <c r="E604" s="221" t="s">
        <v>892</v>
      </c>
      <c r="F604" s="222" t="s">
        <v>893</v>
      </c>
      <c r="G604" s="223" t="s">
        <v>496</v>
      </c>
      <c r="H604" s="224">
        <v>41.200000000000003</v>
      </c>
      <c r="I604" s="225"/>
      <c r="J604" s="226">
        <f>ROUND(I604*H604,2)</f>
        <v>0</v>
      </c>
      <c r="K604" s="222" t="s">
        <v>144</v>
      </c>
      <c r="L604" s="46"/>
      <c r="M604" s="227" t="s">
        <v>19</v>
      </c>
      <c r="N604" s="228" t="s">
        <v>43</v>
      </c>
      <c r="O604" s="86"/>
      <c r="P604" s="229">
        <f>O604*H604</f>
        <v>0</v>
      </c>
      <c r="Q604" s="229">
        <v>0.00064999999999999997</v>
      </c>
      <c r="R604" s="229">
        <f>Q604*H604</f>
        <v>0.026780000000000002</v>
      </c>
      <c r="S604" s="229">
        <v>0</v>
      </c>
      <c r="T604" s="230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31" t="s">
        <v>145</v>
      </c>
      <c r="AT604" s="231" t="s">
        <v>140</v>
      </c>
      <c r="AU604" s="231" t="s">
        <v>82</v>
      </c>
      <c r="AY604" s="19" t="s">
        <v>138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9" t="s">
        <v>80</v>
      </c>
      <c r="BK604" s="232">
        <f>ROUND(I604*H604,2)</f>
        <v>0</v>
      </c>
      <c r="BL604" s="19" t="s">
        <v>145</v>
      </c>
      <c r="BM604" s="231" t="s">
        <v>1499</v>
      </c>
    </row>
    <row r="605" s="2" customFormat="1">
      <c r="A605" s="40"/>
      <c r="B605" s="41"/>
      <c r="C605" s="42"/>
      <c r="D605" s="233" t="s">
        <v>147</v>
      </c>
      <c r="E605" s="42"/>
      <c r="F605" s="234" t="s">
        <v>893</v>
      </c>
      <c r="G605" s="42"/>
      <c r="H605" s="42"/>
      <c r="I605" s="138"/>
      <c r="J605" s="42"/>
      <c r="K605" s="42"/>
      <c r="L605" s="46"/>
      <c r="M605" s="235"/>
      <c r="N605" s="236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147</v>
      </c>
      <c r="AU605" s="19" t="s">
        <v>82</v>
      </c>
    </row>
    <row r="606" s="13" customFormat="1">
      <c r="A606" s="13"/>
      <c r="B606" s="237"/>
      <c r="C606" s="238"/>
      <c r="D606" s="233" t="s">
        <v>149</v>
      </c>
      <c r="E606" s="239" t="s">
        <v>19</v>
      </c>
      <c r="F606" s="240" t="s">
        <v>1500</v>
      </c>
      <c r="G606" s="238"/>
      <c r="H606" s="241">
        <v>41.200000000000003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149</v>
      </c>
      <c r="AU606" s="247" t="s">
        <v>82</v>
      </c>
      <c r="AV606" s="13" t="s">
        <v>82</v>
      </c>
      <c r="AW606" s="13" t="s">
        <v>33</v>
      </c>
      <c r="AX606" s="13" t="s">
        <v>80</v>
      </c>
      <c r="AY606" s="247" t="s">
        <v>138</v>
      </c>
    </row>
    <row r="607" s="2" customFormat="1" ht="16.5" customHeight="1">
      <c r="A607" s="40"/>
      <c r="B607" s="41"/>
      <c r="C607" s="220" t="s">
        <v>1501</v>
      </c>
      <c r="D607" s="220" t="s">
        <v>140</v>
      </c>
      <c r="E607" s="221" t="s">
        <v>907</v>
      </c>
      <c r="F607" s="222" t="s">
        <v>908</v>
      </c>
      <c r="G607" s="223" t="s">
        <v>496</v>
      </c>
      <c r="H607" s="224">
        <v>61.799999999999997</v>
      </c>
      <c r="I607" s="225"/>
      <c r="J607" s="226">
        <f>ROUND(I607*H607,2)</f>
        <v>0</v>
      </c>
      <c r="K607" s="222" t="s">
        <v>144</v>
      </c>
      <c r="L607" s="46"/>
      <c r="M607" s="227" t="s">
        <v>19</v>
      </c>
      <c r="N607" s="228" t="s">
        <v>43</v>
      </c>
      <c r="O607" s="86"/>
      <c r="P607" s="229">
        <f>O607*H607</f>
        <v>0</v>
      </c>
      <c r="Q607" s="229">
        <v>0</v>
      </c>
      <c r="R607" s="229">
        <f>Q607*H607</f>
        <v>0</v>
      </c>
      <c r="S607" s="229">
        <v>0</v>
      </c>
      <c r="T607" s="230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31" t="s">
        <v>145</v>
      </c>
      <c r="AT607" s="231" t="s">
        <v>140</v>
      </c>
      <c r="AU607" s="231" t="s">
        <v>82</v>
      </c>
      <c r="AY607" s="19" t="s">
        <v>138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9" t="s">
        <v>80</v>
      </c>
      <c r="BK607" s="232">
        <f>ROUND(I607*H607,2)</f>
        <v>0</v>
      </c>
      <c r="BL607" s="19" t="s">
        <v>145</v>
      </c>
      <c r="BM607" s="231" t="s">
        <v>1502</v>
      </c>
    </row>
    <row r="608" s="2" customFormat="1">
      <c r="A608" s="40"/>
      <c r="B608" s="41"/>
      <c r="C608" s="42"/>
      <c r="D608" s="233" t="s">
        <v>147</v>
      </c>
      <c r="E608" s="42"/>
      <c r="F608" s="234" t="s">
        <v>908</v>
      </c>
      <c r="G608" s="42"/>
      <c r="H608" s="42"/>
      <c r="I608" s="138"/>
      <c r="J608" s="42"/>
      <c r="K608" s="42"/>
      <c r="L608" s="46"/>
      <c r="M608" s="235"/>
      <c r="N608" s="236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147</v>
      </c>
      <c r="AU608" s="19" t="s">
        <v>82</v>
      </c>
    </row>
    <row r="609" s="13" customFormat="1">
      <c r="A609" s="13"/>
      <c r="B609" s="237"/>
      <c r="C609" s="238"/>
      <c r="D609" s="233" t="s">
        <v>149</v>
      </c>
      <c r="E609" s="239" t="s">
        <v>19</v>
      </c>
      <c r="F609" s="240" t="s">
        <v>1503</v>
      </c>
      <c r="G609" s="238"/>
      <c r="H609" s="241">
        <v>41.200000000000003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149</v>
      </c>
      <c r="AU609" s="247" t="s">
        <v>82</v>
      </c>
      <c r="AV609" s="13" t="s">
        <v>82</v>
      </c>
      <c r="AW609" s="13" t="s">
        <v>33</v>
      </c>
      <c r="AX609" s="13" t="s">
        <v>72</v>
      </c>
      <c r="AY609" s="247" t="s">
        <v>138</v>
      </c>
    </row>
    <row r="610" s="13" customFormat="1">
      <c r="A610" s="13"/>
      <c r="B610" s="237"/>
      <c r="C610" s="238"/>
      <c r="D610" s="233" t="s">
        <v>149</v>
      </c>
      <c r="E610" s="239" t="s">
        <v>19</v>
      </c>
      <c r="F610" s="240" t="s">
        <v>1504</v>
      </c>
      <c r="G610" s="238"/>
      <c r="H610" s="241">
        <v>20.600000000000001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7" t="s">
        <v>149</v>
      </c>
      <c r="AU610" s="247" t="s">
        <v>82</v>
      </c>
      <c r="AV610" s="13" t="s">
        <v>82</v>
      </c>
      <c r="AW610" s="13" t="s">
        <v>33</v>
      </c>
      <c r="AX610" s="13" t="s">
        <v>72</v>
      </c>
      <c r="AY610" s="247" t="s">
        <v>138</v>
      </c>
    </row>
    <row r="611" s="15" customFormat="1">
      <c r="A611" s="15"/>
      <c r="B611" s="276"/>
      <c r="C611" s="277"/>
      <c r="D611" s="233" t="s">
        <v>149</v>
      </c>
      <c r="E611" s="278" t="s">
        <v>19</v>
      </c>
      <c r="F611" s="279" t="s">
        <v>953</v>
      </c>
      <c r="G611" s="277"/>
      <c r="H611" s="280">
        <v>61.799999999999997</v>
      </c>
      <c r="I611" s="281"/>
      <c r="J611" s="277"/>
      <c r="K611" s="277"/>
      <c r="L611" s="282"/>
      <c r="M611" s="283"/>
      <c r="N611" s="284"/>
      <c r="O611" s="284"/>
      <c r="P611" s="284"/>
      <c r="Q611" s="284"/>
      <c r="R611" s="284"/>
      <c r="S611" s="284"/>
      <c r="T611" s="28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86" t="s">
        <v>149</v>
      </c>
      <c r="AU611" s="286" t="s">
        <v>82</v>
      </c>
      <c r="AV611" s="15" t="s">
        <v>145</v>
      </c>
      <c r="AW611" s="15" t="s">
        <v>33</v>
      </c>
      <c r="AX611" s="15" t="s">
        <v>80</v>
      </c>
      <c r="AY611" s="286" t="s">
        <v>138</v>
      </c>
    </row>
    <row r="612" s="2" customFormat="1" ht="24" customHeight="1">
      <c r="A612" s="40"/>
      <c r="B612" s="41"/>
      <c r="C612" s="220" t="s">
        <v>1505</v>
      </c>
      <c r="D612" s="220" t="s">
        <v>140</v>
      </c>
      <c r="E612" s="221" t="s">
        <v>1506</v>
      </c>
      <c r="F612" s="222" t="s">
        <v>1507</v>
      </c>
      <c r="G612" s="223" t="s">
        <v>496</v>
      </c>
      <c r="H612" s="224">
        <v>12</v>
      </c>
      <c r="I612" s="225"/>
      <c r="J612" s="226">
        <f>ROUND(I612*H612,2)</f>
        <v>0</v>
      </c>
      <c r="K612" s="222" t="s">
        <v>144</v>
      </c>
      <c r="L612" s="46"/>
      <c r="M612" s="227" t="s">
        <v>19</v>
      </c>
      <c r="N612" s="228" t="s">
        <v>43</v>
      </c>
      <c r="O612" s="86"/>
      <c r="P612" s="229">
        <f>O612*H612</f>
        <v>0</v>
      </c>
      <c r="Q612" s="229">
        <v>0.15540000000000001</v>
      </c>
      <c r="R612" s="229">
        <f>Q612*H612</f>
        <v>1.8648000000000002</v>
      </c>
      <c r="S612" s="229">
        <v>0</v>
      </c>
      <c r="T612" s="230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31" t="s">
        <v>145</v>
      </c>
      <c r="AT612" s="231" t="s">
        <v>140</v>
      </c>
      <c r="AU612" s="231" t="s">
        <v>82</v>
      </c>
      <c r="AY612" s="19" t="s">
        <v>138</v>
      </c>
      <c r="BE612" s="232">
        <f>IF(N612="základní",J612,0)</f>
        <v>0</v>
      </c>
      <c r="BF612" s="232">
        <f>IF(N612="snížená",J612,0)</f>
        <v>0</v>
      </c>
      <c r="BG612" s="232">
        <f>IF(N612="zákl. přenesená",J612,0)</f>
        <v>0</v>
      </c>
      <c r="BH612" s="232">
        <f>IF(N612="sníž. přenesená",J612,0)</f>
        <v>0</v>
      </c>
      <c r="BI612" s="232">
        <f>IF(N612="nulová",J612,0)</f>
        <v>0</v>
      </c>
      <c r="BJ612" s="19" t="s">
        <v>80</v>
      </c>
      <c r="BK612" s="232">
        <f>ROUND(I612*H612,2)</f>
        <v>0</v>
      </c>
      <c r="BL612" s="19" t="s">
        <v>145</v>
      </c>
      <c r="BM612" s="231" t="s">
        <v>1508</v>
      </c>
    </row>
    <row r="613" s="2" customFormat="1">
      <c r="A613" s="40"/>
      <c r="B613" s="41"/>
      <c r="C613" s="42"/>
      <c r="D613" s="233" t="s">
        <v>147</v>
      </c>
      <c r="E613" s="42"/>
      <c r="F613" s="234" t="s">
        <v>1507</v>
      </c>
      <c r="G613" s="42"/>
      <c r="H613" s="42"/>
      <c r="I613" s="138"/>
      <c r="J613" s="42"/>
      <c r="K613" s="42"/>
      <c r="L613" s="46"/>
      <c r="M613" s="235"/>
      <c r="N613" s="236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147</v>
      </c>
      <c r="AU613" s="19" t="s">
        <v>82</v>
      </c>
    </row>
    <row r="614" s="14" customFormat="1">
      <c r="A614" s="14"/>
      <c r="B614" s="249"/>
      <c r="C614" s="250"/>
      <c r="D614" s="233" t="s">
        <v>149</v>
      </c>
      <c r="E614" s="251" t="s">
        <v>19</v>
      </c>
      <c r="F614" s="252" t="s">
        <v>1509</v>
      </c>
      <c r="G614" s="250"/>
      <c r="H614" s="251" t="s">
        <v>19</v>
      </c>
      <c r="I614" s="253"/>
      <c r="J614" s="250"/>
      <c r="K614" s="250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149</v>
      </c>
      <c r="AU614" s="258" t="s">
        <v>82</v>
      </c>
      <c r="AV614" s="14" t="s">
        <v>80</v>
      </c>
      <c r="AW614" s="14" t="s">
        <v>33</v>
      </c>
      <c r="AX614" s="14" t="s">
        <v>72</v>
      </c>
      <c r="AY614" s="258" t="s">
        <v>138</v>
      </c>
    </row>
    <row r="615" s="13" customFormat="1">
      <c r="A615" s="13"/>
      <c r="B615" s="237"/>
      <c r="C615" s="238"/>
      <c r="D615" s="233" t="s">
        <v>149</v>
      </c>
      <c r="E615" s="239" t="s">
        <v>19</v>
      </c>
      <c r="F615" s="240" t="s">
        <v>1510</v>
      </c>
      <c r="G615" s="238"/>
      <c r="H615" s="241">
        <v>12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149</v>
      </c>
      <c r="AU615" s="247" t="s">
        <v>82</v>
      </c>
      <c r="AV615" s="13" t="s">
        <v>82</v>
      </c>
      <c r="AW615" s="13" t="s">
        <v>33</v>
      </c>
      <c r="AX615" s="13" t="s">
        <v>80</v>
      </c>
      <c r="AY615" s="247" t="s">
        <v>138</v>
      </c>
    </row>
    <row r="616" s="2" customFormat="1" ht="16.5" customHeight="1">
      <c r="A616" s="40"/>
      <c r="B616" s="41"/>
      <c r="C616" s="259" t="s">
        <v>1511</v>
      </c>
      <c r="D616" s="259" t="s">
        <v>268</v>
      </c>
      <c r="E616" s="260" t="s">
        <v>1512</v>
      </c>
      <c r="F616" s="261" t="s">
        <v>1513</v>
      </c>
      <c r="G616" s="262" t="s">
        <v>496</v>
      </c>
      <c r="H616" s="263">
        <v>12.6</v>
      </c>
      <c r="I616" s="264"/>
      <c r="J616" s="265">
        <f>ROUND(I616*H616,2)</f>
        <v>0</v>
      </c>
      <c r="K616" s="261" t="s">
        <v>144</v>
      </c>
      <c r="L616" s="266"/>
      <c r="M616" s="267" t="s">
        <v>19</v>
      </c>
      <c r="N616" s="268" t="s">
        <v>43</v>
      </c>
      <c r="O616" s="86"/>
      <c r="P616" s="229">
        <f>O616*H616</f>
        <v>0</v>
      </c>
      <c r="Q616" s="229">
        <v>0.10199999999999999</v>
      </c>
      <c r="R616" s="229">
        <f>Q616*H616</f>
        <v>1.2851999999999999</v>
      </c>
      <c r="S616" s="229">
        <v>0</v>
      </c>
      <c r="T616" s="230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31" t="s">
        <v>188</v>
      </c>
      <c r="AT616" s="231" t="s">
        <v>268</v>
      </c>
      <c r="AU616" s="231" t="s">
        <v>82</v>
      </c>
      <c r="AY616" s="19" t="s">
        <v>138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19" t="s">
        <v>80</v>
      </c>
      <c r="BK616" s="232">
        <f>ROUND(I616*H616,2)</f>
        <v>0</v>
      </c>
      <c r="BL616" s="19" t="s">
        <v>145</v>
      </c>
      <c r="BM616" s="231" t="s">
        <v>1514</v>
      </c>
    </row>
    <row r="617" s="2" customFormat="1">
      <c r="A617" s="40"/>
      <c r="B617" s="41"/>
      <c r="C617" s="42"/>
      <c r="D617" s="233" t="s">
        <v>147</v>
      </c>
      <c r="E617" s="42"/>
      <c r="F617" s="234" t="s">
        <v>1513</v>
      </c>
      <c r="G617" s="42"/>
      <c r="H617" s="42"/>
      <c r="I617" s="138"/>
      <c r="J617" s="42"/>
      <c r="K617" s="42"/>
      <c r="L617" s="46"/>
      <c r="M617" s="235"/>
      <c r="N617" s="236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147</v>
      </c>
      <c r="AU617" s="19" t="s">
        <v>82</v>
      </c>
    </row>
    <row r="618" s="14" customFormat="1">
      <c r="A618" s="14"/>
      <c r="B618" s="249"/>
      <c r="C618" s="250"/>
      <c r="D618" s="233" t="s">
        <v>149</v>
      </c>
      <c r="E618" s="251" t="s">
        <v>19</v>
      </c>
      <c r="F618" s="252" t="s">
        <v>1515</v>
      </c>
      <c r="G618" s="250"/>
      <c r="H618" s="251" t="s">
        <v>19</v>
      </c>
      <c r="I618" s="253"/>
      <c r="J618" s="250"/>
      <c r="K618" s="250"/>
      <c r="L618" s="254"/>
      <c r="M618" s="255"/>
      <c r="N618" s="256"/>
      <c r="O618" s="256"/>
      <c r="P618" s="256"/>
      <c r="Q618" s="256"/>
      <c r="R618" s="256"/>
      <c r="S618" s="256"/>
      <c r="T618" s="25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8" t="s">
        <v>149</v>
      </c>
      <c r="AU618" s="258" t="s">
        <v>82</v>
      </c>
      <c r="AV618" s="14" t="s">
        <v>80</v>
      </c>
      <c r="AW618" s="14" t="s">
        <v>33</v>
      </c>
      <c r="AX618" s="14" t="s">
        <v>72</v>
      </c>
      <c r="AY618" s="258" t="s">
        <v>138</v>
      </c>
    </row>
    <row r="619" s="13" customFormat="1">
      <c r="A619" s="13"/>
      <c r="B619" s="237"/>
      <c r="C619" s="238"/>
      <c r="D619" s="233" t="s">
        <v>149</v>
      </c>
      <c r="E619" s="239" t="s">
        <v>19</v>
      </c>
      <c r="F619" s="240" t="s">
        <v>1516</v>
      </c>
      <c r="G619" s="238"/>
      <c r="H619" s="241">
        <v>12.6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149</v>
      </c>
      <c r="AU619" s="247" t="s">
        <v>82</v>
      </c>
      <c r="AV619" s="13" t="s">
        <v>82</v>
      </c>
      <c r="AW619" s="13" t="s">
        <v>33</v>
      </c>
      <c r="AX619" s="13" t="s">
        <v>80</v>
      </c>
      <c r="AY619" s="247" t="s">
        <v>138</v>
      </c>
    </row>
    <row r="620" s="2" customFormat="1" ht="24" customHeight="1">
      <c r="A620" s="40"/>
      <c r="B620" s="41"/>
      <c r="C620" s="220" t="s">
        <v>1517</v>
      </c>
      <c r="D620" s="220" t="s">
        <v>140</v>
      </c>
      <c r="E620" s="221" t="s">
        <v>1518</v>
      </c>
      <c r="F620" s="222" t="s">
        <v>1519</v>
      </c>
      <c r="G620" s="223" t="s">
        <v>496</v>
      </c>
      <c r="H620" s="224">
        <v>30.98</v>
      </c>
      <c r="I620" s="225"/>
      <c r="J620" s="226">
        <f>ROUND(I620*H620,2)</f>
        <v>0</v>
      </c>
      <c r="K620" s="222" t="s">
        <v>144</v>
      </c>
      <c r="L620" s="46"/>
      <c r="M620" s="227" t="s">
        <v>19</v>
      </c>
      <c r="N620" s="228" t="s">
        <v>43</v>
      </c>
      <c r="O620" s="86"/>
      <c r="P620" s="229">
        <f>O620*H620</f>
        <v>0</v>
      </c>
      <c r="Q620" s="229">
        <v>0.1295</v>
      </c>
      <c r="R620" s="229">
        <f>Q620*H620</f>
        <v>4.0119100000000003</v>
      </c>
      <c r="S620" s="229">
        <v>0</v>
      </c>
      <c r="T620" s="230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31" t="s">
        <v>145</v>
      </c>
      <c r="AT620" s="231" t="s">
        <v>140</v>
      </c>
      <c r="AU620" s="231" t="s">
        <v>82</v>
      </c>
      <c r="AY620" s="19" t="s">
        <v>138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9" t="s">
        <v>80</v>
      </c>
      <c r="BK620" s="232">
        <f>ROUND(I620*H620,2)</f>
        <v>0</v>
      </c>
      <c r="BL620" s="19" t="s">
        <v>145</v>
      </c>
      <c r="BM620" s="231" t="s">
        <v>1520</v>
      </c>
    </row>
    <row r="621" s="2" customFormat="1">
      <c r="A621" s="40"/>
      <c r="B621" s="41"/>
      <c r="C621" s="42"/>
      <c r="D621" s="233" t="s">
        <v>147</v>
      </c>
      <c r="E621" s="42"/>
      <c r="F621" s="234" t="s">
        <v>1519</v>
      </c>
      <c r="G621" s="42"/>
      <c r="H621" s="42"/>
      <c r="I621" s="138"/>
      <c r="J621" s="42"/>
      <c r="K621" s="42"/>
      <c r="L621" s="46"/>
      <c r="M621" s="235"/>
      <c r="N621" s="236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147</v>
      </c>
      <c r="AU621" s="19" t="s">
        <v>82</v>
      </c>
    </row>
    <row r="622" s="14" customFormat="1">
      <c r="A622" s="14"/>
      <c r="B622" s="249"/>
      <c r="C622" s="250"/>
      <c r="D622" s="233" t="s">
        <v>149</v>
      </c>
      <c r="E622" s="251" t="s">
        <v>19</v>
      </c>
      <c r="F622" s="252" t="s">
        <v>1521</v>
      </c>
      <c r="G622" s="250"/>
      <c r="H622" s="251" t="s">
        <v>19</v>
      </c>
      <c r="I622" s="253"/>
      <c r="J622" s="250"/>
      <c r="K622" s="250"/>
      <c r="L622" s="254"/>
      <c r="M622" s="255"/>
      <c r="N622" s="256"/>
      <c r="O622" s="256"/>
      <c r="P622" s="256"/>
      <c r="Q622" s="256"/>
      <c r="R622" s="256"/>
      <c r="S622" s="256"/>
      <c r="T622" s="25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8" t="s">
        <v>149</v>
      </c>
      <c r="AU622" s="258" t="s">
        <v>82</v>
      </c>
      <c r="AV622" s="14" t="s">
        <v>80</v>
      </c>
      <c r="AW622" s="14" t="s">
        <v>33</v>
      </c>
      <c r="AX622" s="14" t="s">
        <v>72</v>
      </c>
      <c r="AY622" s="258" t="s">
        <v>138</v>
      </c>
    </row>
    <row r="623" s="13" customFormat="1">
      <c r="A623" s="13"/>
      <c r="B623" s="237"/>
      <c r="C623" s="238"/>
      <c r="D623" s="233" t="s">
        <v>149</v>
      </c>
      <c r="E623" s="239" t="s">
        <v>19</v>
      </c>
      <c r="F623" s="240" t="s">
        <v>1522</v>
      </c>
      <c r="G623" s="238"/>
      <c r="H623" s="241">
        <v>15.48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7" t="s">
        <v>149</v>
      </c>
      <c r="AU623" s="247" t="s">
        <v>82</v>
      </c>
      <c r="AV623" s="13" t="s">
        <v>82</v>
      </c>
      <c r="AW623" s="13" t="s">
        <v>33</v>
      </c>
      <c r="AX623" s="13" t="s">
        <v>72</v>
      </c>
      <c r="AY623" s="247" t="s">
        <v>138</v>
      </c>
    </row>
    <row r="624" s="13" customFormat="1">
      <c r="A624" s="13"/>
      <c r="B624" s="237"/>
      <c r="C624" s="238"/>
      <c r="D624" s="233" t="s">
        <v>149</v>
      </c>
      <c r="E624" s="239" t="s">
        <v>19</v>
      </c>
      <c r="F624" s="240" t="s">
        <v>1523</v>
      </c>
      <c r="G624" s="238"/>
      <c r="H624" s="241">
        <v>15.5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149</v>
      </c>
      <c r="AU624" s="247" t="s">
        <v>82</v>
      </c>
      <c r="AV624" s="13" t="s">
        <v>82</v>
      </c>
      <c r="AW624" s="13" t="s">
        <v>33</v>
      </c>
      <c r="AX624" s="13" t="s">
        <v>72</v>
      </c>
      <c r="AY624" s="247" t="s">
        <v>138</v>
      </c>
    </row>
    <row r="625" s="15" customFormat="1">
      <c r="A625" s="15"/>
      <c r="B625" s="276"/>
      <c r="C625" s="277"/>
      <c r="D625" s="233" t="s">
        <v>149</v>
      </c>
      <c r="E625" s="278" t="s">
        <v>19</v>
      </c>
      <c r="F625" s="279" t="s">
        <v>953</v>
      </c>
      <c r="G625" s="277"/>
      <c r="H625" s="280">
        <v>30.98</v>
      </c>
      <c r="I625" s="281"/>
      <c r="J625" s="277"/>
      <c r="K625" s="277"/>
      <c r="L625" s="282"/>
      <c r="M625" s="283"/>
      <c r="N625" s="284"/>
      <c r="O625" s="284"/>
      <c r="P625" s="284"/>
      <c r="Q625" s="284"/>
      <c r="R625" s="284"/>
      <c r="S625" s="284"/>
      <c r="T625" s="28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86" t="s">
        <v>149</v>
      </c>
      <c r="AU625" s="286" t="s">
        <v>82</v>
      </c>
      <c r="AV625" s="15" t="s">
        <v>145</v>
      </c>
      <c r="AW625" s="15" t="s">
        <v>33</v>
      </c>
      <c r="AX625" s="15" t="s">
        <v>80</v>
      </c>
      <c r="AY625" s="286" t="s">
        <v>138</v>
      </c>
    </row>
    <row r="626" s="2" customFormat="1" ht="16.5" customHeight="1">
      <c r="A626" s="40"/>
      <c r="B626" s="41"/>
      <c r="C626" s="259" t="s">
        <v>1524</v>
      </c>
      <c r="D626" s="259" t="s">
        <v>268</v>
      </c>
      <c r="E626" s="260" t="s">
        <v>1525</v>
      </c>
      <c r="F626" s="261" t="s">
        <v>1526</v>
      </c>
      <c r="G626" s="262" t="s">
        <v>496</v>
      </c>
      <c r="H626" s="263">
        <v>32.529000000000003</v>
      </c>
      <c r="I626" s="264"/>
      <c r="J626" s="265">
        <f>ROUND(I626*H626,2)</f>
        <v>0</v>
      </c>
      <c r="K626" s="261" t="s">
        <v>144</v>
      </c>
      <c r="L626" s="266"/>
      <c r="M626" s="267" t="s">
        <v>19</v>
      </c>
      <c r="N626" s="268" t="s">
        <v>43</v>
      </c>
      <c r="O626" s="86"/>
      <c r="P626" s="229">
        <f>O626*H626</f>
        <v>0</v>
      </c>
      <c r="Q626" s="229">
        <v>0.058000000000000003</v>
      </c>
      <c r="R626" s="229">
        <f>Q626*H626</f>
        <v>1.8866820000000002</v>
      </c>
      <c r="S626" s="229">
        <v>0</v>
      </c>
      <c r="T626" s="230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31" t="s">
        <v>188</v>
      </c>
      <c r="AT626" s="231" t="s">
        <v>268</v>
      </c>
      <c r="AU626" s="231" t="s">
        <v>82</v>
      </c>
      <c r="AY626" s="19" t="s">
        <v>138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19" t="s">
        <v>80</v>
      </c>
      <c r="BK626" s="232">
        <f>ROUND(I626*H626,2)</f>
        <v>0</v>
      </c>
      <c r="BL626" s="19" t="s">
        <v>145</v>
      </c>
      <c r="BM626" s="231" t="s">
        <v>1527</v>
      </c>
    </row>
    <row r="627" s="2" customFormat="1">
      <c r="A627" s="40"/>
      <c r="B627" s="41"/>
      <c r="C627" s="42"/>
      <c r="D627" s="233" t="s">
        <v>147</v>
      </c>
      <c r="E627" s="42"/>
      <c r="F627" s="234" t="s">
        <v>1526</v>
      </c>
      <c r="G627" s="42"/>
      <c r="H627" s="42"/>
      <c r="I627" s="138"/>
      <c r="J627" s="42"/>
      <c r="K627" s="42"/>
      <c r="L627" s="46"/>
      <c r="M627" s="235"/>
      <c r="N627" s="236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147</v>
      </c>
      <c r="AU627" s="19" t="s">
        <v>82</v>
      </c>
    </row>
    <row r="628" s="14" customFormat="1">
      <c r="A628" s="14"/>
      <c r="B628" s="249"/>
      <c r="C628" s="250"/>
      <c r="D628" s="233" t="s">
        <v>149</v>
      </c>
      <c r="E628" s="251" t="s">
        <v>19</v>
      </c>
      <c r="F628" s="252" t="s">
        <v>1528</v>
      </c>
      <c r="G628" s="250"/>
      <c r="H628" s="251" t="s">
        <v>19</v>
      </c>
      <c r="I628" s="253"/>
      <c r="J628" s="250"/>
      <c r="K628" s="250"/>
      <c r="L628" s="254"/>
      <c r="M628" s="255"/>
      <c r="N628" s="256"/>
      <c r="O628" s="256"/>
      <c r="P628" s="256"/>
      <c r="Q628" s="256"/>
      <c r="R628" s="256"/>
      <c r="S628" s="256"/>
      <c r="T628" s="25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8" t="s">
        <v>149</v>
      </c>
      <c r="AU628" s="258" t="s">
        <v>82</v>
      </c>
      <c r="AV628" s="14" t="s">
        <v>80</v>
      </c>
      <c r="AW628" s="14" t="s">
        <v>33</v>
      </c>
      <c r="AX628" s="14" t="s">
        <v>72</v>
      </c>
      <c r="AY628" s="258" t="s">
        <v>138</v>
      </c>
    </row>
    <row r="629" s="13" customFormat="1">
      <c r="A629" s="13"/>
      <c r="B629" s="237"/>
      <c r="C629" s="238"/>
      <c r="D629" s="233" t="s">
        <v>149</v>
      </c>
      <c r="E629" s="239" t="s">
        <v>19</v>
      </c>
      <c r="F629" s="240" t="s">
        <v>1529</v>
      </c>
      <c r="G629" s="238"/>
      <c r="H629" s="241">
        <v>32.529000000000003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7" t="s">
        <v>149</v>
      </c>
      <c r="AU629" s="247" t="s">
        <v>82</v>
      </c>
      <c r="AV629" s="13" t="s">
        <v>82</v>
      </c>
      <c r="AW629" s="13" t="s">
        <v>33</v>
      </c>
      <c r="AX629" s="13" t="s">
        <v>80</v>
      </c>
      <c r="AY629" s="247" t="s">
        <v>138</v>
      </c>
    </row>
    <row r="630" s="2" customFormat="1" ht="24" customHeight="1">
      <c r="A630" s="40"/>
      <c r="B630" s="41"/>
      <c r="C630" s="220" t="s">
        <v>1530</v>
      </c>
      <c r="D630" s="220" t="s">
        <v>140</v>
      </c>
      <c r="E630" s="221" t="s">
        <v>1531</v>
      </c>
      <c r="F630" s="222" t="s">
        <v>1532</v>
      </c>
      <c r="G630" s="223" t="s">
        <v>184</v>
      </c>
      <c r="H630" s="224">
        <v>1.135</v>
      </c>
      <c r="I630" s="225"/>
      <c r="J630" s="226">
        <f>ROUND(I630*H630,2)</f>
        <v>0</v>
      </c>
      <c r="K630" s="222" t="s">
        <v>144</v>
      </c>
      <c r="L630" s="46"/>
      <c r="M630" s="227" t="s">
        <v>19</v>
      </c>
      <c r="N630" s="228" t="s">
        <v>43</v>
      </c>
      <c r="O630" s="86"/>
      <c r="P630" s="229">
        <f>O630*H630</f>
        <v>0</v>
      </c>
      <c r="Q630" s="229">
        <v>2.2563399999999998</v>
      </c>
      <c r="R630" s="229">
        <f>Q630*H630</f>
        <v>2.5609458999999997</v>
      </c>
      <c r="S630" s="229">
        <v>0</v>
      </c>
      <c r="T630" s="230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31" t="s">
        <v>145</v>
      </c>
      <c r="AT630" s="231" t="s">
        <v>140</v>
      </c>
      <c r="AU630" s="231" t="s">
        <v>82</v>
      </c>
      <c r="AY630" s="19" t="s">
        <v>138</v>
      </c>
      <c r="BE630" s="232">
        <f>IF(N630="základní",J630,0)</f>
        <v>0</v>
      </c>
      <c r="BF630" s="232">
        <f>IF(N630="snížená",J630,0)</f>
        <v>0</v>
      </c>
      <c r="BG630" s="232">
        <f>IF(N630="zákl. přenesená",J630,0)</f>
        <v>0</v>
      </c>
      <c r="BH630" s="232">
        <f>IF(N630="sníž. přenesená",J630,0)</f>
        <v>0</v>
      </c>
      <c r="BI630" s="232">
        <f>IF(N630="nulová",J630,0)</f>
        <v>0</v>
      </c>
      <c r="BJ630" s="19" t="s">
        <v>80</v>
      </c>
      <c r="BK630" s="232">
        <f>ROUND(I630*H630,2)</f>
        <v>0</v>
      </c>
      <c r="BL630" s="19" t="s">
        <v>145</v>
      </c>
      <c r="BM630" s="231" t="s">
        <v>1533</v>
      </c>
    </row>
    <row r="631" s="2" customFormat="1">
      <c r="A631" s="40"/>
      <c r="B631" s="41"/>
      <c r="C631" s="42"/>
      <c r="D631" s="233" t="s">
        <v>147</v>
      </c>
      <c r="E631" s="42"/>
      <c r="F631" s="234" t="s">
        <v>1532</v>
      </c>
      <c r="G631" s="42"/>
      <c r="H631" s="42"/>
      <c r="I631" s="138"/>
      <c r="J631" s="42"/>
      <c r="K631" s="42"/>
      <c r="L631" s="46"/>
      <c r="M631" s="235"/>
      <c r="N631" s="236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147</v>
      </c>
      <c r="AU631" s="19" t="s">
        <v>82</v>
      </c>
    </row>
    <row r="632" s="13" customFormat="1">
      <c r="A632" s="13"/>
      <c r="B632" s="237"/>
      <c r="C632" s="238"/>
      <c r="D632" s="233" t="s">
        <v>149</v>
      </c>
      <c r="E632" s="239" t="s">
        <v>19</v>
      </c>
      <c r="F632" s="240" t="s">
        <v>1534</v>
      </c>
      <c r="G632" s="238"/>
      <c r="H632" s="241">
        <v>0.35999999999999999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7" t="s">
        <v>149</v>
      </c>
      <c r="AU632" s="247" t="s">
        <v>82</v>
      </c>
      <c r="AV632" s="13" t="s">
        <v>82</v>
      </c>
      <c r="AW632" s="13" t="s">
        <v>33</v>
      </c>
      <c r="AX632" s="13" t="s">
        <v>72</v>
      </c>
      <c r="AY632" s="247" t="s">
        <v>138</v>
      </c>
    </row>
    <row r="633" s="13" customFormat="1">
      <c r="A633" s="13"/>
      <c r="B633" s="237"/>
      <c r="C633" s="238"/>
      <c r="D633" s="233" t="s">
        <v>149</v>
      </c>
      <c r="E633" s="239" t="s">
        <v>19</v>
      </c>
      <c r="F633" s="240" t="s">
        <v>1535</v>
      </c>
      <c r="G633" s="238"/>
      <c r="H633" s="241">
        <v>0.77500000000000002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149</v>
      </c>
      <c r="AU633" s="247" t="s">
        <v>82</v>
      </c>
      <c r="AV633" s="13" t="s">
        <v>82</v>
      </c>
      <c r="AW633" s="13" t="s">
        <v>33</v>
      </c>
      <c r="AX633" s="13" t="s">
        <v>72</v>
      </c>
      <c r="AY633" s="247" t="s">
        <v>138</v>
      </c>
    </row>
    <row r="634" s="15" customFormat="1">
      <c r="A634" s="15"/>
      <c r="B634" s="276"/>
      <c r="C634" s="277"/>
      <c r="D634" s="233" t="s">
        <v>149</v>
      </c>
      <c r="E634" s="278" t="s">
        <v>19</v>
      </c>
      <c r="F634" s="279" t="s">
        <v>953</v>
      </c>
      <c r="G634" s="277"/>
      <c r="H634" s="280">
        <v>1.135</v>
      </c>
      <c r="I634" s="281"/>
      <c r="J634" s="277"/>
      <c r="K634" s="277"/>
      <c r="L634" s="282"/>
      <c r="M634" s="283"/>
      <c r="N634" s="284"/>
      <c r="O634" s="284"/>
      <c r="P634" s="284"/>
      <c r="Q634" s="284"/>
      <c r="R634" s="284"/>
      <c r="S634" s="284"/>
      <c r="T634" s="28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86" t="s">
        <v>149</v>
      </c>
      <c r="AU634" s="286" t="s">
        <v>82</v>
      </c>
      <c r="AV634" s="15" t="s">
        <v>145</v>
      </c>
      <c r="AW634" s="15" t="s">
        <v>33</v>
      </c>
      <c r="AX634" s="15" t="s">
        <v>80</v>
      </c>
      <c r="AY634" s="286" t="s">
        <v>138</v>
      </c>
    </row>
    <row r="635" s="2" customFormat="1" ht="24" customHeight="1">
      <c r="A635" s="40"/>
      <c r="B635" s="41"/>
      <c r="C635" s="220" t="s">
        <v>1536</v>
      </c>
      <c r="D635" s="220" t="s">
        <v>140</v>
      </c>
      <c r="E635" s="221" t="s">
        <v>1537</v>
      </c>
      <c r="F635" s="222" t="s">
        <v>1538</v>
      </c>
      <c r="G635" s="223" t="s">
        <v>496</v>
      </c>
      <c r="H635" s="224">
        <v>78.400000000000006</v>
      </c>
      <c r="I635" s="225"/>
      <c r="J635" s="226">
        <f>ROUND(I635*H635,2)</f>
        <v>0</v>
      </c>
      <c r="K635" s="222" t="s">
        <v>144</v>
      </c>
      <c r="L635" s="46"/>
      <c r="M635" s="227" t="s">
        <v>19</v>
      </c>
      <c r="N635" s="228" t="s">
        <v>43</v>
      </c>
      <c r="O635" s="86"/>
      <c r="P635" s="229">
        <f>O635*H635</f>
        <v>0</v>
      </c>
      <c r="Q635" s="229">
        <v>0</v>
      </c>
      <c r="R635" s="229">
        <f>Q635*H635</f>
        <v>0</v>
      </c>
      <c r="S635" s="229">
        <v>0</v>
      </c>
      <c r="T635" s="230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31" t="s">
        <v>145</v>
      </c>
      <c r="AT635" s="231" t="s">
        <v>140</v>
      </c>
      <c r="AU635" s="231" t="s">
        <v>82</v>
      </c>
      <c r="AY635" s="19" t="s">
        <v>138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9" t="s">
        <v>80</v>
      </c>
      <c r="BK635" s="232">
        <f>ROUND(I635*H635,2)</f>
        <v>0</v>
      </c>
      <c r="BL635" s="19" t="s">
        <v>145</v>
      </c>
      <c r="BM635" s="231" t="s">
        <v>1539</v>
      </c>
    </row>
    <row r="636" s="2" customFormat="1">
      <c r="A636" s="40"/>
      <c r="B636" s="41"/>
      <c r="C636" s="42"/>
      <c r="D636" s="233" t="s">
        <v>147</v>
      </c>
      <c r="E636" s="42"/>
      <c r="F636" s="234" t="s">
        <v>1538</v>
      </c>
      <c r="G636" s="42"/>
      <c r="H636" s="42"/>
      <c r="I636" s="138"/>
      <c r="J636" s="42"/>
      <c r="K636" s="42"/>
      <c r="L636" s="46"/>
      <c r="M636" s="235"/>
      <c r="N636" s="236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147</v>
      </c>
      <c r="AU636" s="19" t="s">
        <v>82</v>
      </c>
    </row>
    <row r="637" s="13" customFormat="1">
      <c r="A637" s="13"/>
      <c r="B637" s="237"/>
      <c r="C637" s="238"/>
      <c r="D637" s="233" t="s">
        <v>149</v>
      </c>
      <c r="E637" s="239" t="s">
        <v>19</v>
      </c>
      <c r="F637" s="240" t="s">
        <v>1540</v>
      </c>
      <c r="G637" s="238"/>
      <c r="H637" s="241">
        <v>78.400000000000006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7" t="s">
        <v>149</v>
      </c>
      <c r="AU637" s="247" t="s">
        <v>82</v>
      </c>
      <c r="AV637" s="13" t="s">
        <v>82</v>
      </c>
      <c r="AW637" s="13" t="s">
        <v>33</v>
      </c>
      <c r="AX637" s="13" t="s">
        <v>80</v>
      </c>
      <c r="AY637" s="247" t="s">
        <v>138</v>
      </c>
    </row>
    <row r="638" s="2" customFormat="1" ht="24" customHeight="1">
      <c r="A638" s="40"/>
      <c r="B638" s="41"/>
      <c r="C638" s="220" t="s">
        <v>1541</v>
      </c>
      <c r="D638" s="220" t="s">
        <v>140</v>
      </c>
      <c r="E638" s="221" t="s">
        <v>1542</v>
      </c>
      <c r="F638" s="222" t="s">
        <v>1543</v>
      </c>
      <c r="G638" s="223" t="s">
        <v>496</v>
      </c>
      <c r="H638" s="224">
        <v>78.400000000000006</v>
      </c>
      <c r="I638" s="225"/>
      <c r="J638" s="226">
        <f>ROUND(I638*H638,2)</f>
        <v>0</v>
      </c>
      <c r="K638" s="222" t="s">
        <v>144</v>
      </c>
      <c r="L638" s="46"/>
      <c r="M638" s="227" t="s">
        <v>19</v>
      </c>
      <c r="N638" s="228" t="s">
        <v>43</v>
      </c>
      <c r="O638" s="86"/>
      <c r="P638" s="229">
        <f>O638*H638</f>
        <v>0</v>
      </c>
      <c r="Q638" s="229">
        <v>0.00033</v>
      </c>
      <c r="R638" s="229">
        <f>Q638*H638</f>
        <v>0.025872000000000003</v>
      </c>
      <c r="S638" s="229">
        <v>0</v>
      </c>
      <c r="T638" s="230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31" t="s">
        <v>145</v>
      </c>
      <c r="AT638" s="231" t="s">
        <v>140</v>
      </c>
      <c r="AU638" s="231" t="s">
        <v>82</v>
      </c>
      <c r="AY638" s="19" t="s">
        <v>138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19" t="s">
        <v>80</v>
      </c>
      <c r="BK638" s="232">
        <f>ROUND(I638*H638,2)</f>
        <v>0</v>
      </c>
      <c r="BL638" s="19" t="s">
        <v>145</v>
      </c>
      <c r="BM638" s="231" t="s">
        <v>1544</v>
      </c>
    </row>
    <row r="639" s="2" customFormat="1">
      <c r="A639" s="40"/>
      <c r="B639" s="41"/>
      <c r="C639" s="42"/>
      <c r="D639" s="233" t="s">
        <v>147</v>
      </c>
      <c r="E639" s="42"/>
      <c r="F639" s="234" t="s">
        <v>1543</v>
      </c>
      <c r="G639" s="42"/>
      <c r="H639" s="42"/>
      <c r="I639" s="138"/>
      <c r="J639" s="42"/>
      <c r="K639" s="42"/>
      <c r="L639" s="46"/>
      <c r="M639" s="235"/>
      <c r="N639" s="236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147</v>
      </c>
      <c r="AU639" s="19" t="s">
        <v>82</v>
      </c>
    </row>
    <row r="640" s="14" customFormat="1">
      <c r="A640" s="14"/>
      <c r="B640" s="249"/>
      <c r="C640" s="250"/>
      <c r="D640" s="233" t="s">
        <v>149</v>
      </c>
      <c r="E640" s="251" t="s">
        <v>19</v>
      </c>
      <c r="F640" s="252" t="s">
        <v>1545</v>
      </c>
      <c r="G640" s="250"/>
      <c r="H640" s="251" t="s">
        <v>19</v>
      </c>
      <c r="I640" s="253"/>
      <c r="J640" s="250"/>
      <c r="K640" s="250"/>
      <c r="L640" s="254"/>
      <c r="M640" s="255"/>
      <c r="N640" s="256"/>
      <c r="O640" s="256"/>
      <c r="P640" s="256"/>
      <c r="Q640" s="256"/>
      <c r="R640" s="256"/>
      <c r="S640" s="256"/>
      <c r="T640" s="25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8" t="s">
        <v>149</v>
      </c>
      <c r="AU640" s="258" t="s">
        <v>82</v>
      </c>
      <c r="AV640" s="14" t="s">
        <v>80</v>
      </c>
      <c r="AW640" s="14" t="s">
        <v>33</v>
      </c>
      <c r="AX640" s="14" t="s">
        <v>72</v>
      </c>
      <c r="AY640" s="258" t="s">
        <v>138</v>
      </c>
    </row>
    <row r="641" s="13" customFormat="1">
      <c r="A641" s="13"/>
      <c r="B641" s="237"/>
      <c r="C641" s="238"/>
      <c r="D641" s="233" t="s">
        <v>149</v>
      </c>
      <c r="E641" s="239" t="s">
        <v>19</v>
      </c>
      <c r="F641" s="240" t="s">
        <v>1546</v>
      </c>
      <c r="G641" s="238"/>
      <c r="H641" s="241">
        <v>78.400000000000006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7" t="s">
        <v>149</v>
      </c>
      <c r="AU641" s="247" t="s">
        <v>82</v>
      </c>
      <c r="AV641" s="13" t="s">
        <v>82</v>
      </c>
      <c r="AW641" s="13" t="s">
        <v>33</v>
      </c>
      <c r="AX641" s="13" t="s">
        <v>80</v>
      </c>
      <c r="AY641" s="247" t="s">
        <v>138</v>
      </c>
    </row>
    <row r="642" s="2" customFormat="1" ht="16.5" customHeight="1">
      <c r="A642" s="40"/>
      <c r="B642" s="41"/>
      <c r="C642" s="220" t="s">
        <v>1547</v>
      </c>
      <c r="D642" s="220" t="s">
        <v>140</v>
      </c>
      <c r="E642" s="221" t="s">
        <v>1548</v>
      </c>
      <c r="F642" s="222" t="s">
        <v>1549</v>
      </c>
      <c r="G642" s="223" t="s">
        <v>143</v>
      </c>
      <c r="H642" s="224">
        <v>118.86</v>
      </c>
      <c r="I642" s="225"/>
      <c r="J642" s="226">
        <f>ROUND(I642*H642,2)</f>
        <v>0</v>
      </c>
      <c r="K642" s="222" t="s">
        <v>144</v>
      </c>
      <c r="L642" s="46"/>
      <c r="M642" s="227" t="s">
        <v>19</v>
      </c>
      <c r="N642" s="228" t="s">
        <v>43</v>
      </c>
      <c r="O642" s="86"/>
      <c r="P642" s="229">
        <f>O642*H642</f>
        <v>0</v>
      </c>
      <c r="Q642" s="229">
        <v>0.0011000000000000001</v>
      </c>
      <c r="R642" s="229">
        <f>Q642*H642</f>
        <v>0.130746</v>
      </c>
      <c r="S642" s="229">
        <v>0</v>
      </c>
      <c r="T642" s="230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31" t="s">
        <v>145</v>
      </c>
      <c r="AT642" s="231" t="s">
        <v>140</v>
      </c>
      <c r="AU642" s="231" t="s">
        <v>82</v>
      </c>
      <c r="AY642" s="19" t="s">
        <v>138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19" t="s">
        <v>80</v>
      </c>
      <c r="BK642" s="232">
        <f>ROUND(I642*H642,2)</f>
        <v>0</v>
      </c>
      <c r="BL642" s="19" t="s">
        <v>145</v>
      </c>
      <c r="BM642" s="231" t="s">
        <v>1550</v>
      </c>
    </row>
    <row r="643" s="2" customFormat="1">
      <c r="A643" s="40"/>
      <c r="B643" s="41"/>
      <c r="C643" s="42"/>
      <c r="D643" s="233" t="s">
        <v>147</v>
      </c>
      <c r="E643" s="42"/>
      <c r="F643" s="234" t="s">
        <v>1549</v>
      </c>
      <c r="G643" s="42"/>
      <c r="H643" s="42"/>
      <c r="I643" s="138"/>
      <c r="J643" s="42"/>
      <c r="K643" s="42"/>
      <c r="L643" s="46"/>
      <c r="M643" s="235"/>
      <c r="N643" s="236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147</v>
      </c>
      <c r="AU643" s="19" t="s">
        <v>82</v>
      </c>
    </row>
    <row r="644" s="14" customFormat="1">
      <c r="A644" s="14"/>
      <c r="B644" s="249"/>
      <c r="C644" s="250"/>
      <c r="D644" s="233" t="s">
        <v>149</v>
      </c>
      <c r="E644" s="251" t="s">
        <v>19</v>
      </c>
      <c r="F644" s="252" t="s">
        <v>1551</v>
      </c>
      <c r="G644" s="250"/>
      <c r="H644" s="251" t="s">
        <v>19</v>
      </c>
      <c r="I644" s="253"/>
      <c r="J644" s="250"/>
      <c r="K644" s="250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149</v>
      </c>
      <c r="AU644" s="258" t="s">
        <v>82</v>
      </c>
      <c r="AV644" s="14" t="s">
        <v>80</v>
      </c>
      <c r="AW644" s="14" t="s">
        <v>33</v>
      </c>
      <c r="AX644" s="14" t="s">
        <v>72</v>
      </c>
      <c r="AY644" s="258" t="s">
        <v>138</v>
      </c>
    </row>
    <row r="645" s="13" customFormat="1">
      <c r="A645" s="13"/>
      <c r="B645" s="237"/>
      <c r="C645" s="238"/>
      <c r="D645" s="233" t="s">
        <v>149</v>
      </c>
      <c r="E645" s="239" t="s">
        <v>19</v>
      </c>
      <c r="F645" s="240" t="s">
        <v>1552</v>
      </c>
      <c r="G645" s="238"/>
      <c r="H645" s="241">
        <v>60.060000000000002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7" t="s">
        <v>149</v>
      </c>
      <c r="AU645" s="247" t="s">
        <v>82</v>
      </c>
      <c r="AV645" s="13" t="s">
        <v>82</v>
      </c>
      <c r="AW645" s="13" t="s">
        <v>33</v>
      </c>
      <c r="AX645" s="13" t="s">
        <v>72</v>
      </c>
      <c r="AY645" s="247" t="s">
        <v>138</v>
      </c>
    </row>
    <row r="646" s="13" customFormat="1">
      <c r="A646" s="13"/>
      <c r="B646" s="237"/>
      <c r="C646" s="238"/>
      <c r="D646" s="233" t="s">
        <v>149</v>
      </c>
      <c r="E646" s="239" t="s">
        <v>19</v>
      </c>
      <c r="F646" s="240" t="s">
        <v>1553</v>
      </c>
      <c r="G646" s="238"/>
      <c r="H646" s="241">
        <v>58.799999999999997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7" t="s">
        <v>149</v>
      </c>
      <c r="AU646" s="247" t="s">
        <v>82</v>
      </c>
      <c r="AV646" s="13" t="s">
        <v>82</v>
      </c>
      <c r="AW646" s="13" t="s">
        <v>33</v>
      </c>
      <c r="AX646" s="13" t="s">
        <v>72</v>
      </c>
      <c r="AY646" s="247" t="s">
        <v>138</v>
      </c>
    </row>
    <row r="647" s="15" customFormat="1">
      <c r="A647" s="15"/>
      <c r="B647" s="276"/>
      <c r="C647" s="277"/>
      <c r="D647" s="233" t="s">
        <v>149</v>
      </c>
      <c r="E647" s="278" t="s">
        <v>19</v>
      </c>
      <c r="F647" s="279" t="s">
        <v>953</v>
      </c>
      <c r="G647" s="277"/>
      <c r="H647" s="280">
        <v>118.86</v>
      </c>
      <c r="I647" s="281"/>
      <c r="J647" s="277"/>
      <c r="K647" s="277"/>
      <c r="L647" s="282"/>
      <c r="M647" s="283"/>
      <c r="N647" s="284"/>
      <c r="O647" s="284"/>
      <c r="P647" s="284"/>
      <c r="Q647" s="284"/>
      <c r="R647" s="284"/>
      <c r="S647" s="284"/>
      <c r="T647" s="28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86" t="s">
        <v>149</v>
      </c>
      <c r="AU647" s="286" t="s">
        <v>82</v>
      </c>
      <c r="AV647" s="15" t="s">
        <v>145</v>
      </c>
      <c r="AW647" s="15" t="s">
        <v>33</v>
      </c>
      <c r="AX647" s="15" t="s">
        <v>80</v>
      </c>
      <c r="AY647" s="286" t="s">
        <v>138</v>
      </c>
    </row>
    <row r="648" s="2" customFormat="1" ht="24" customHeight="1">
      <c r="A648" s="40"/>
      <c r="B648" s="41"/>
      <c r="C648" s="220" t="s">
        <v>1554</v>
      </c>
      <c r="D648" s="220" t="s">
        <v>140</v>
      </c>
      <c r="E648" s="221" t="s">
        <v>1555</v>
      </c>
      <c r="F648" s="222" t="s">
        <v>1556</v>
      </c>
      <c r="G648" s="223" t="s">
        <v>143</v>
      </c>
      <c r="H648" s="224">
        <v>56.325000000000003</v>
      </c>
      <c r="I648" s="225"/>
      <c r="J648" s="226">
        <f>ROUND(I648*H648,2)</f>
        <v>0</v>
      </c>
      <c r="K648" s="222" t="s">
        <v>144</v>
      </c>
      <c r="L648" s="46"/>
      <c r="M648" s="227" t="s">
        <v>19</v>
      </c>
      <c r="N648" s="228" t="s">
        <v>43</v>
      </c>
      <c r="O648" s="86"/>
      <c r="P648" s="229">
        <f>O648*H648</f>
        <v>0</v>
      </c>
      <c r="Q648" s="229">
        <v>0.0010200000000000001</v>
      </c>
      <c r="R648" s="229">
        <f>Q648*H648</f>
        <v>0.05745150000000001</v>
      </c>
      <c r="S648" s="229">
        <v>0</v>
      </c>
      <c r="T648" s="230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31" t="s">
        <v>145</v>
      </c>
      <c r="AT648" s="231" t="s">
        <v>140</v>
      </c>
      <c r="AU648" s="231" t="s">
        <v>82</v>
      </c>
      <c r="AY648" s="19" t="s">
        <v>138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19" t="s">
        <v>80</v>
      </c>
      <c r="BK648" s="232">
        <f>ROUND(I648*H648,2)</f>
        <v>0</v>
      </c>
      <c r="BL648" s="19" t="s">
        <v>145</v>
      </c>
      <c r="BM648" s="231" t="s">
        <v>1557</v>
      </c>
    </row>
    <row r="649" s="2" customFormat="1">
      <c r="A649" s="40"/>
      <c r="B649" s="41"/>
      <c r="C649" s="42"/>
      <c r="D649" s="233" t="s">
        <v>147</v>
      </c>
      <c r="E649" s="42"/>
      <c r="F649" s="234" t="s">
        <v>1556</v>
      </c>
      <c r="G649" s="42"/>
      <c r="H649" s="42"/>
      <c r="I649" s="138"/>
      <c r="J649" s="42"/>
      <c r="K649" s="42"/>
      <c r="L649" s="46"/>
      <c r="M649" s="235"/>
      <c r="N649" s="236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147</v>
      </c>
      <c r="AU649" s="19" t="s">
        <v>82</v>
      </c>
    </row>
    <row r="650" s="14" customFormat="1">
      <c r="A650" s="14"/>
      <c r="B650" s="249"/>
      <c r="C650" s="250"/>
      <c r="D650" s="233" t="s">
        <v>149</v>
      </c>
      <c r="E650" s="251" t="s">
        <v>19</v>
      </c>
      <c r="F650" s="252" t="s">
        <v>1558</v>
      </c>
      <c r="G650" s="250"/>
      <c r="H650" s="251" t="s">
        <v>19</v>
      </c>
      <c r="I650" s="253"/>
      <c r="J650" s="250"/>
      <c r="K650" s="250"/>
      <c r="L650" s="254"/>
      <c r="M650" s="255"/>
      <c r="N650" s="256"/>
      <c r="O650" s="256"/>
      <c r="P650" s="256"/>
      <c r="Q650" s="256"/>
      <c r="R650" s="256"/>
      <c r="S650" s="256"/>
      <c r="T650" s="25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8" t="s">
        <v>149</v>
      </c>
      <c r="AU650" s="258" t="s">
        <v>82</v>
      </c>
      <c r="AV650" s="14" t="s">
        <v>80</v>
      </c>
      <c r="AW650" s="14" t="s">
        <v>33</v>
      </c>
      <c r="AX650" s="14" t="s">
        <v>72</v>
      </c>
      <c r="AY650" s="258" t="s">
        <v>138</v>
      </c>
    </row>
    <row r="651" s="13" customFormat="1">
      <c r="A651" s="13"/>
      <c r="B651" s="237"/>
      <c r="C651" s="238"/>
      <c r="D651" s="233" t="s">
        <v>149</v>
      </c>
      <c r="E651" s="239" t="s">
        <v>19</v>
      </c>
      <c r="F651" s="240" t="s">
        <v>1559</v>
      </c>
      <c r="G651" s="238"/>
      <c r="H651" s="241">
        <v>56.325000000000003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149</v>
      </c>
      <c r="AU651" s="247" t="s">
        <v>82</v>
      </c>
      <c r="AV651" s="13" t="s">
        <v>82</v>
      </c>
      <c r="AW651" s="13" t="s">
        <v>33</v>
      </c>
      <c r="AX651" s="13" t="s">
        <v>80</v>
      </c>
      <c r="AY651" s="247" t="s">
        <v>138</v>
      </c>
    </row>
    <row r="652" s="2" customFormat="1" ht="24" customHeight="1">
      <c r="A652" s="40"/>
      <c r="B652" s="41"/>
      <c r="C652" s="220" t="s">
        <v>1560</v>
      </c>
      <c r="D652" s="220" t="s">
        <v>140</v>
      </c>
      <c r="E652" s="221" t="s">
        <v>1561</v>
      </c>
      <c r="F652" s="222" t="s">
        <v>1562</v>
      </c>
      <c r="G652" s="223" t="s">
        <v>496</v>
      </c>
      <c r="H652" s="224">
        <v>60.549999999999997</v>
      </c>
      <c r="I652" s="225"/>
      <c r="J652" s="226">
        <f>ROUND(I652*H652,2)</f>
        <v>0</v>
      </c>
      <c r="K652" s="222" t="s">
        <v>144</v>
      </c>
      <c r="L652" s="46"/>
      <c r="M652" s="227" t="s">
        <v>19</v>
      </c>
      <c r="N652" s="228" t="s">
        <v>43</v>
      </c>
      <c r="O652" s="86"/>
      <c r="P652" s="229">
        <f>O652*H652</f>
        <v>0</v>
      </c>
      <c r="Q652" s="229">
        <v>0.00018000000000000001</v>
      </c>
      <c r="R652" s="229">
        <f>Q652*H652</f>
        <v>0.010899000000000001</v>
      </c>
      <c r="S652" s="229">
        <v>0</v>
      </c>
      <c r="T652" s="230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31" t="s">
        <v>145</v>
      </c>
      <c r="AT652" s="231" t="s">
        <v>140</v>
      </c>
      <c r="AU652" s="231" t="s">
        <v>82</v>
      </c>
      <c r="AY652" s="19" t="s">
        <v>138</v>
      </c>
      <c r="BE652" s="232">
        <f>IF(N652="základní",J652,0)</f>
        <v>0</v>
      </c>
      <c r="BF652" s="232">
        <f>IF(N652="snížená",J652,0)</f>
        <v>0</v>
      </c>
      <c r="BG652" s="232">
        <f>IF(N652="zákl. přenesená",J652,0)</f>
        <v>0</v>
      </c>
      <c r="BH652" s="232">
        <f>IF(N652="sníž. přenesená",J652,0)</f>
        <v>0</v>
      </c>
      <c r="BI652" s="232">
        <f>IF(N652="nulová",J652,0)</f>
        <v>0</v>
      </c>
      <c r="BJ652" s="19" t="s">
        <v>80</v>
      </c>
      <c r="BK652" s="232">
        <f>ROUND(I652*H652,2)</f>
        <v>0</v>
      </c>
      <c r="BL652" s="19" t="s">
        <v>145</v>
      </c>
      <c r="BM652" s="231" t="s">
        <v>1563</v>
      </c>
    </row>
    <row r="653" s="2" customFormat="1">
      <c r="A653" s="40"/>
      <c r="B653" s="41"/>
      <c r="C653" s="42"/>
      <c r="D653" s="233" t="s">
        <v>147</v>
      </c>
      <c r="E653" s="42"/>
      <c r="F653" s="234" t="s">
        <v>1562</v>
      </c>
      <c r="G653" s="42"/>
      <c r="H653" s="42"/>
      <c r="I653" s="138"/>
      <c r="J653" s="42"/>
      <c r="K653" s="42"/>
      <c r="L653" s="46"/>
      <c r="M653" s="235"/>
      <c r="N653" s="236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147</v>
      </c>
      <c r="AU653" s="19" t="s">
        <v>82</v>
      </c>
    </row>
    <row r="654" s="14" customFormat="1">
      <c r="A654" s="14"/>
      <c r="B654" s="249"/>
      <c r="C654" s="250"/>
      <c r="D654" s="233" t="s">
        <v>149</v>
      </c>
      <c r="E654" s="251" t="s">
        <v>19</v>
      </c>
      <c r="F654" s="252" t="s">
        <v>1564</v>
      </c>
      <c r="G654" s="250"/>
      <c r="H654" s="251" t="s">
        <v>19</v>
      </c>
      <c r="I654" s="253"/>
      <c r="J654" s="250"/>
      <c r="K654" s="250"/>
      <c r="L654" s="254"/>
      <c r="M654" s="255"/>
      <c r="N654" s="256"/>
      <c r="O654" s="256"/>
      <c r="P654" s="256"/>
      <c r="Q654" s="256"/>
      <c r="R654" s="256"/>
      <c r="S654" s="256"/>
      <c r="T654" s="25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8" t="s">
        <v>149</v>
      </c>
      <c r="AU654" s="258" t="s">
        <v>82</v>
      </c>
      <c r="AV654" s="14" t="s">
        <v>80</v>
      </c>
      <c r="AW654" s="14" t="s">
        <v>33</v>
      </c>
      <c r="AX654" s="14" t="s">
        <v>72</v>
      </c>
      <c r="AY654" s="258" t="s">
        <v>138</v>
      </c>
    </row>
    <row r="655" s="13" customFormat="1">
      <c r="A655" s="13"/>
      <c r="B655" s="237"/>
      <c r="C655" s="238"/>
      <c r="D655" s="233" t="s">
        <v>149</v>
      </c>
      <c r="E655" s="239" t="s">
        <v>19</v>
      </c>
      <c r="F655" s="240" t="s">
        <v>1565</v>
      </c>
      <c r="G655" s="238"/>
      <c r="H655" s="241">
        <v>15.68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149</v>
      </c>
      <c r="AU655" s="247" t="s">
        <v>82</v>
      </c>
      <c r="AV655" s="13" t="s">
        <v>82</v>
      </c>
      <c r="AW655" s="13" t="s">
        <v>33</v>
      </c>
      <c r="AX655" s="13" t="s">
        <v>72</v>
      </c>
      <c r="AY655" s="247" t="s">
        <v>138</v>
      </c>
    </row>
    <row r="656" s="13" customFormat="1">
      <c r="A656" s="13"/>
      <c r="B656" s="237"/>
      <c r="C656" s="238"/>
      <c r="D656" s="233" t="s">
        <v>149</v>
      </c>
      <c r="E656" s="239" t="s">
        <v>19</v>
      </c>
      <c r="F656" s="240" t="s">
        <v>1566</v>
      </c>
      <c r="G656" s="238"/>
      <c r="H656" s="241">
        <v>44.869999999999997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149</v>
      </c>
      <c r="AU656" s="247" t="s">
        <v>82</v>
      </c>
      <c r="AV656" s="13" t="s">
        <v>82</v>
      </c>
      <c r="AW656" s="13" t="s">
        <v>33</v>
      </c>
      <c r="AX656" s="13" t="s">
        <v>72</v>
      </c>
      <c r="AY656" s="247" t="s">
        <v>138</v>
      </c>
    </row>
    <row r="657" s="15" customFormat="1">
      <c r="A657" s="15"/>
      <c r="B657" s="276"/>
      <c r="C657" s="277"/>
      <c r="D657" s="233" t="s">
        <v>149</v>
      </c>
      <c r="E657" s="278" t="s">
        <v>19</v>
      </c>
      <c r="F657" s="279" t="s">
        <v>953</v>
      </c>
      <c r="G657" s="277"/>
      <c r="H657" s="280">
        <v>60.549999999999997</v>
      </c>
      <c r="I657" s="281"/>
      <c r="J657" s="277"/>
      <c r="K657" s="277"/>
      <c r="L657" s="282"/>
      <c r="M657" s="283"/>
      <c r="N657" s="284"/>
      <c r="O657" s="284"/>
      <c r="P657" s="284"/>
      <c r="Q657" s="284"/>
      <c r="R657" s="284"/>
      <c r="S657" s="284"/>
      <c r="T657" s="28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86" t="s">
        <v>149</v>
      </c>
      <c r="AU657" s="286" t="s">
        <v>82</v>
      </c>
      <c r="AV657" s="15" t="s">
        <v>145</v>
      </c>
      <c r="AW657" s="15" t="s">
        <v>33</v>
      </c>
      <c r="AX657" s="15" t="s">
        <v>80</v>
      </c>
      <c r="AY657" s="286" t="s">
        <v>138</v>
      </c>
    </row>
    <row r="658" s="2" customFormat="1" ht="24" customHeight="1">
      <c r="A658" s="40"/>
      <c r="B658" s="41"/>
      <c r="C658" s="220" t="s">
        <v>1567</v>
      </c>
      <c r="D658" s="220" t="s">
        <v>140</v>
      </c>
      <c r="E658" s="221" t="s">
        <v>1568</v>
      </c>
      <c r="F658" s="222" t="s">
        <v>1569</v>
      </c>
      <c r="G658" s="223" t="s">
        <v>526</v>
      </c>
      <c r="H658" s="224">
        <v>2</v>
      </c>
      <c r="I658" s="225"/>
      <c r="J658" s="226">
        <f>ROUND(I658*H658,2)</f>
        <v>0</v>
      </c>
      <c r="K658" s="222" t="s">
        <v>19</v>
      </c>
      <c r="L658" s="46"/>
      <c r="M658" s="227" t="s">
        <v>19</v>
      </c>
      <c r="N658" s="228" t="s">
        <v>43</v>
      </c>
      <c r="O658" s="86"/>
      <c r="P658" s="229">
        <f>O658*H658</f>
        <v>0</v>
      </c>
      <c r="Q658" s="229">
        <v>0</v>
      </c>
      <c r="R658" s="229">
        <f>Q658*H658</f>
        <v>0</v>
      </c>
      <c r="S658" s="229">
        <v>0</v>
      </c>
      <c r="T658" s="230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31" t="s">
        <v>145</v>
      </c>
      <c r="AT658" s="231" t="s">
        <v>140</v>
      </c>
      <c r="AU658" s="231" t="s">
        <v>82</v>
      </c>
      <c r="AY658" s="19" t="s">
        <v>138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19" t="s">
        <v>80</v>
      </c>
      <c r="BK658" s="232">
        <f>ROUND(I658*H658,2)</f>
        <v>0</v>
      </c>
      <c r="BL658" s="19" t="s">
        <v>145</v>
      </c>
      <c r="BM658" s="231" t="s">
        <v>1570</v>
      </c>
    </row>
    <row r="659" s="2" customFormat="1">
      <c r="A659" s="40"/>
      <c r="B659" s="41"/>
      <c r="C659" s="42"/>
      <c r="D659" s="233" t="s">
        <v>147</v>
      </c>
      <c r="E659" s="42"/>
      <c r="F659" s="234" t="s">
        <v>1569</v>
      </c>
      <c r="G659" s="42"/>
      <c r="H659" s="42"/>
      <c r="I659" s="138"/>
      <c r="J659" s="42"/>
      <c r="K659" s="42"/>
      <c r="L659" s="46"/>
      <c r="M659" s="235"/>
      <c r="N659" s="236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147</v>
      </c>
      <c r="AU659" s="19" t="s">
        <v>82</v>
      </c>
    </row>
    <row r="660" s="14" customFormat="1">
      <c r="A660" s="14"/>
      <c r="B660" s="249"/>
      <c r="C660" s="250"/>
      <c r="D660" s="233" t="s">
        <v>149</v>
      </c>
      <c r="E660" s="251" t="s">
        <v>19</v>
      </c>
      <c r="F660" s="252" t="s">
        <v>1457</v>
      </c>
      <c r="G660" s="250"/>
      <c r="H660" s="251" t="s">
        <v>19</v>
      </c>
      <c r="I660" s="253"/>
      <c r="J660" s="250"/>
      <c r="K660" s="250"/>
      <c r="L660" s="254"/>
      <c r="M660" s="255"/>
      <c r="N660" s="256"/>
      <c r="O660" s="256"/>
      <c r="P660" s="256"/>
      <c r="Q660" s="256"/>
      <c r="R660" s="256"/>
      <c r="S660" s="256"/>
      <c r="T660" s="25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8" t="s">
        <v>149</v>
      </c>
      <c r="AU660" s="258" t="s">
        <v>82</v>
      </c>
      <c r="AV660" s="14" t="s">
        <v>80</v>
      </c>
      <c r="AW660" s="14" t="s">
        <v>33</v>
      </c>
      <c r="AX660" s="14" t="s">
        <v>72</v>
      </c>
      <c r="AY660" s="258" t="s">
        <v>138</v>
      </c>
    </row>
    <row r="661" s="13" customFormat="1">
      <c r="A661" s="13"/>
      <c r="B661" s="237"/>
      <c r="C661" s="238"/>
      <c r="D661" s="233" t="s">
        <v>149</v>
      </c>
      <c r="E661" s="239" t="s">
        <v>19</v>
      </c>
      <c r="F661" s="240" t="s">
        <v>1571</v>
      </c>
      <c r="G661" s="238"/>
      <c r="H661" s="241">
        <v>2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149</v>
      </c>
      <c r="AU661" s="247" t="s">
        <v>82</v>
      </c>
      <c r="AV661" s="13" t="s">
        <v>82</v>
      </c>
      <c r="AW661" s="13" t="s">
        <v>33</v>
      </c>
      <c r="AX661" s="13" t="s">
        <v>80</v>
      </c>
      <c r="AY661" s="247" t="s">
        <v>138</v>
      </c>
    </row>
    <row r="662" s="2" customFormat="1" ht="24" customHeight="1">
      <c r="A662" s="40"/>
      <c r="B662" s="41"/>
      <c r="C662" s="220" t="s">
        <v>1572</v>
      </c>
      <c r="D662" s="220" t="s">
        <v>140</v>
      </c>
      <c r="E662" s="221" t="s">
        <v>1573</v>
      </c>
      <c r="F662" s="222" t="s">
        <v>1574</v>
      </c>
      <c r="G662" s="223" t="s">
        <v>526</v>
      </c>
      <c r="H662" s="224">
        <v>14</v>
      </c>
      <c r="I662" s="225"/>
      <c r="J662" s="226">
        <f>ROUND(I662*H662,2)</f>
        <v>0</v>
      </c>
      <c r="K662" s="222" t="s">
        <v>19</v>
      </c>
      <c r="L662" s="46"/>
      <c r="M662" s="227" t="s">
        <v>19</v>
      </c>
      <c r="N662" s="228" t="s">
        <v>43</v>
      </c>
      <c r="O662" s="86"/>
      <c r="P662" s="229">
        <f>O662*H662</f>
        <v>0</v>
      </c>
      <c r="Q662" s="229">
        <v>0</v>
      </c>
      <c r="R662" s="229">
        <f>Q662*H662</f>
        <v>0</v>
      </c>
      <c r="S662" s="229">
        <v>0</v>
      </c>
      <c r="T662" s="230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31" t="s">
        <v>145</v>
      </c>
      <c r="AT662" s="231" t="s">
        <v>140</v>
      </c>
      <c r="AU662" s="231" t="s">
        <v>82</v>
      </c>
      <c r="AY662" s="19" t="s">
        <v>138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19" t="s">
        <v>80</v>
      </c>
      <c r="BK662" s="232">
        <f>ROUND(I662*H662,2)</f>
        <v>0</v>
      </c>
      <c r="BL662" s="19" t="s">
        <v>145</v>
      </c>
      <c r="BM662" s="231" t="s">
        <v>1575</v>
      </c>
    </row>
    <row r="663" s="2" customFormat="1">
      <c r="A663" s="40"/>
      <c r="B663" s="41"/>
      <c r="C663" s="42"/>
      <c r="D663" s="233" t="s">
        <v>147</v>
      </c>
      <c r="E663" s="42"/>
      <c r="F663" s="234" t="s">
        <v>1574</v>
      </c>
      <c r="G663" s="42"/>
      <c r="H663" s="42"/>
      <c r="I663" s="138"/>
      <c r="J663" s="42"/>
      <c r="K663" s="42"/>
      <c r="L663" s="46"/>
      <c r="M663" s="235"/>
      <c r="N663" s="236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147</v>
      </c>
      <c r="AU663" s="19" t="s">
        <v>82</v>
      </c>
    </row>
    <row r="664" s="14" customFormat="1">
      <c r="A664" s="14"/>
      <c r="B664" s="249"/>
      <c r="C664" s="250"/>
      <c r="D664" s="233" t="s">
        <v>149</v>
      </c>
      <c r="E664" s="251" t="s">
        <v>19</v>
      </c>
      <c r="F664" s="252" t="s">
        <v>1457</v>
      </c>
      <c r="G664" s="250"/>
      <c r="H664" s="251" t="s">
        <v>19</v>
      </c>
      <c r="I664" s="253"/>
      <c r="J664" s="250"/>
      <c r="K664" s="250"/>
      <c r="L664" s="254"/>
      <c r="M664" s="255"/>
      <c r="N664" s="256"/>
      <c r="O664" s="256"/>
      <c r="P664" s="256"/>
      <c r="Q664" s="256"/>
      <c r="R664" s="256"/>
      <c r="S664" s="256"/>
      <c r="T664" s="25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8" t="s">
        <v>149</v>
      </c>
      <c r="AU664" s="258" t="s">
        <v>82</v>
      </c>
      <c r="AV664" s="14" t="s">
        <v>80</v>
      </c>
      <c r="AW664" s="14" t="s">
        <v>33</v>
      </c>
      <c r="AX664" s="14" t="s">
        <v>72</v>
      </c>
      <c r="AY664" s="258" t="s">
        <v>138</v>
      </c>
    </row>
    <row r="665" s="13" customFormat="1">
      <c r="A665" s="13"/>
      <c r="B665" s="237"/>
      <c r="C665" s="238"/>
      <c r="D665" s="233" t="s">
        <v>149</v>
      </c>
      <c r="E665" s="239" t="s">
        <v>19</v>
      </c>
      <c r="F665" s="240" t="s">
        <v>232</v>
      </c>
      <c r="G665" s="238"/>
      <c r="H665" s="241">
        <v>14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7" t="s">
        <v>149</v>
      </c>
      <c r="AU665" s="247" t="s">
        <v>82</v>
      </c>
      <c r="AV665" s="13" t="s">
        <v>82</v>
      </c>
      <c r="AW665" s="13" t="s">
        <v>33</v>
      </c>
      <c r="AX665" s="13" t="s">
        <v>80</v>
      </c>
      <c r="AY665" s="247" t="s">
        <v>138</v>
      </c>
    </row>
    <row r="666" s="2" customFormat="1" ht="24" customHeight="1">
      <c r="A666" s="40"/>
      <c r="B666" s="41"/>
      <c r="C666" s="220" t="s">
        <v>1576</v>
      </c>
      <c r="D666" s="220" t="s">
        <v>140</v>
      </c>
      <c r="E666" s="221" t="s">
        <v>1577</v>
      </c>
      <c r="F666" s="222" t="s">
        <v>1578</v>
      </c>
      <c r="G666" s="223" t="s">
        <v>526</v>
      </c>
      <c r="H666" s="224">
        <v>2</v>
      </c>
      <c r="I666" s="225"/>
      <c r="J666" s="226">
        <f>ROUND(I666*H666,2)</f>
        <v>0</v>
      </c>
      <c r="K666" s="222" t="s">
        <v>144</v>
      </c>
      <c r="L666" s="46"/>
      <c r="M666" s="227" t="s">
        <v>19</v>
      </c>
      <c r="N666" s="228" t="s">
        <v>43</v>
      </c>
      <c r="O666" s="86"/>
      <c r="P666" s="229">
        <f>O666*H666</f>
        <v>0</v>
      </c>
      <c r="Q666" s="229">
        <v>0.0064900000000000001</v>
      </c>
      <c r="R666" s="229">
        <f>Q666*H666</f>
        <v>0.01298</v>
      </c>
      <c r="S666" s="229">
        <v>0</v>
      </c>
      <c r="T666" s="230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31" t="s">
        <v>145</v>
      </c>
      <c r="AT666" s="231" t="s">
        <v>140</v>
      </c>
      <c r="AU666" s="231" t="s">
        <v>82</v>
      </c>
      <c r="AY666" s="19" t="s">
        <v>138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19" t="s">
        <v>80</v>
      </c>
      <c r="BK666" s="232">
        <f>ROUND(I666*H666,2)</f>
        <v>0</v>
      </c>
      <c r="BL666" s="19" t="s">
        <v>145</v>
      </c>
      <c r="BM666" s="231" t="s">
        <v>1579</v>
      </c>
    </row>
    <row r="667" s="2" customFormat="1">
      <c r="A667" s="40"/>
      <c r="B667" s="41"/>
      <c r="C667" s="42"/>
      <c r="D667" s="233" t="s">
        <v>147</v>
      </c>
      <c r="E667" s="42"/>
      <c r="F667" s="234" t="s">
        <v>1578</v>
      </c>
      <c r="G667" s="42"/>
      <c r="H667" s="42"/>
      <c r="I667" s="138"/>
      <c r="J667" s="42"/>
      <c r="K667" s="42"/>
      <c r="L667" s="46"/>
      <c r="M667" s="235"/>
      <c r="N667" s="236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147</v>
      </c>
      <c r="AU667" s="19" t="s">
        <v>82</v>
      </c>
    </row>
    <row r="668" s="13" customFormat="1">
      <c r="A668" s="13"/>
      <c r="B668" s="237"/>
      <c r="C668" s="238"/>
      <c r="D668" s="233" t="s">
        <v>149</v>
      </c>
      <c r="E668" s="239" t="s">
        <v>19</v>
      </c>
      <c r="F668" s="240" t="s">
        <v>1580</v>
      </c>
      <c r="G668" s="238"/>
      <c r="H668" s="241">
        <v>2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149</v>
      </c>
      <c r="AU668" s="247" t="s">
        <v>82</v>
      </c>
      <c r="AV668" s="13" t="s">
        <v>82</v>
      </c>
      <c r="AW668" s="13" t="s">
        <v>33</v>
      </c>
      <c r="AX668" s="13" t="s">
        <v>80</v>
      </c>
      <c r="AY668" s="247" t="s">
        <v>138</v>
      </c>
    </row>
    <row r="669" s="2" customFormat="1" ht="24" customHeight="1">
      <c r="A669" s="40"/>
      <c r="B669" s="41"/>
      <c r="C669" s="220" t="s">
        <v>1581</v>
      </c>
      <c r="D669" s="220" t="s">
        <v>140</v>
      </c>
      <c r="E669" s="221" t="s">
        <v>917</v>
      </c>
      <c r="F669" s="222" t="s">
        <v>918</v>
      </c>
      <c r="G669" s="223" t="s">
        <v>143</v>
      </c>
      <c r="H669" s="224">
        <v>329.60000000000002</v>
      </c>
      <c r="I669" s="225"/>
      <c r="J669" s="226">
        <f>ROUND(I669*H669,2)</f>
        <v>0</v>
      </c>
      <c r="K669" s="222" t="s">
        <v>144</v>
      </c>
      <c r="L669" s="46"/>
      <c r="M669" s="227" t="s">
        <v>19</v>
      </c>
      <c r="N669" s="228" t="s">
        <v>43</v>
      </c>
      <c r="O669" s="86"/>
      <c r="P669" s="229">
        <f>O669*H669</f>
        <v>0</v>
      </c>
      <c r="Q669" s="229">
        <v>0</v>
      </c>
      <c r="R669" s="229">
        <f>Q669*H669</f>
        <v>0</v>
      </c>
      <c r="S669" s="229">
        <v>0.02</v>
      </c>
      <c r="T669" s="230">
        <f>S669*H669</f>
        <v>6.5920000000000005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31" t="s">
        <v>145</v>
      </c>
      <c r="AT669" s="231" t="s">
        <v>140</v>
      </c>
      <c r="AU669" s="231" t="s">
        <v>82</v>
      </c>
      <c r="AY669" s="19" t="s">
        <v>138</v>
      </c>
      <c r="BE669" s="232">
        <f>IF(N669="základní",J669,0)</f>
        <v>0</v>
      </c>
      <c r="BF669" s="232">
        <f>IF(N669="snížená",J669,0)</f>
        <v>0</v>
      </c>
      <c r="BG669" s="232">
        <f>IF(N669="zákl. přenesená",J669,0)</f>
        <v>0</v>
      </c>
      <c r="BH669" s="232">
        <f>IF(N669="sníž. přenesená",J669,0)</f>
        <v>0</v>
      </c>
      <c r="BI669" s="232">
        <f>IF(N669="nulová",J669,0)</f>
        <v>0</v>
      </c>
      <c r="BJ669" s="19" t="s">
        <v>80</v>
      </c>
      <c r="BK669" s="232">
        <f>ROUND(I669*H669,2)</f>
        <v>0</v>
      </c>
      <c r="BL669" s="19" t="s">
        <v>145</v>
      </c>
      <c r="BM669" s="231" t="s">
        <v>1582</v>
      </c>
    </row>
    <row r="670" s="2" customFormat="1">
      <c r="A670" s="40"/>
      <c r="B670" s="41"/>
      <c r="C670" s="42"/>
      <c r="D670" s="233" t="s">
        <v>147</v>
      </c>
      <c r="E670" s="42"/>
      <c r="F670" s="234" t="s">
        <v>918</v>
      </c>
      <c r="G670" s="42"/>
      <c r="H670" s="42"/>
      <c r="I670" s="138"/>
      <c r="J670" s="42"/>
      <c r="K670" s="42"/>
      <c r="L670" s="46"/>
      <c r="M670" s="235"/>
      <c r="N670" s="236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147</v>
      </c>
      <c r="AU670" s="19" t="s">
        <v>82</v>
      </c>
    </row>
    <row r="671" s="13" customFormat="1">
      <c r="A671" s="13"/>
      <c r="B671" s="237"/>
      <c r="C671" s="238"/>
      <c r="D671" s="233" t="s">
        <v>149</v>
      </c>
      <c r="E671" s="239" t="s">
        <v>19</v>
      </c>
      <c r="F671" s="240" t="s">
        <v>1583</v>
      </c>
      <c r="G671" s="238"/>
      <c r="H671" s="241">
        <v>329.60000000000002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149</v>
      </c>
      <c r="AU671" s="247" t="s">
        <v>82</v>
      </c>
      <c r="AV671" s="13" t="s">
        <v>82</v>
      </c>
      <c r="AW671" s="13" t="s">
        <v>33</v>
      </c>
      <c r="AX671" s="13" t="s">
        <v>80</v>
      </c>
      <c r="AY671" s="247" t="s">
        <v>138</v>
      </c>
    </row>
    <row r="672" s="2" customFormat="1" ht="24" customHeight="1">
      <c r="A672" s="40"/>
      <c r="B672" s="41"/>
      <c r="C672" s="220" t="s">
        <v>1584</v>
      </c>
      <c r="D672" s="220" t="s">
        <v>140</v>
      </c>
      <c r="E672" s="221" t="s">
        <v>1585</v>
      </c>
      <c r="F672" s="222" t="s">
        <v>1586</v>
      </c>
      <c r="G672" s="223" t="s">
        <v>143</v>
      </c>
      <c r="H672" s="224">
        <v>112</v>
      </c>
      <c r="I672" s="225"/>
      <c r="J672" s="226">
        <f>ROUND(I672*H672,2)</f>
        <v>0</v>
      </c>
      <c r="K672" s="222" t="s">
        <v>144</v>
      </c>
      <c r="L672" s="46"/>
      <c r="M672" s="227" t="s">
        <v>19</v>
      </c>
      <c r="N672" s="228" t="s">
        <v>43</v>
      </c>
      <c r="O672" s="86"/>
      <c r="P672" s="229">
        <f>O672*H672</f>
        <v>0</v>
      </c>
      <c r="Q672" s="229">
        <v>0</v>
      </c>
      <c r="R672" s="229">
        <f>Q672*H672</f>
        <v>0</v>
      </c>
      <c r="S672" s="229">
        <v>0</v>
      </c>
      <c r="T672" s="230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31" t="s">
        <v>145</v>
      </c>
      <c r="AT672" s="231" t="s">
        <v>140</v>
      </c>
      <c r="AU672" s="231" t="s">
        <v>82</v>
      </c>
      <c r="AY672" s="19" t="s">
        <v>138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19" t="s">
        <v>80</v>
      </c>
      <c r="BK672" s="232">
        <f>ROUND(I672*H672,2)</f>
        <v>0</v>
      </c>
      <c r="BL672" s="19" t="s">
        <v>145</v>
      </c>
      <c r="BM672" s="231" t="s">
        <v>1587</v>
      </c>
    </row>
    <row r="673" s="2" customFormat="1">
      <c r="A673" s="40"/>
      <c r="B673" s="41"/>
      <c r="C673" s="42"/>
      <c r="D673" s="233" t="s">
        <v>147</v>
      </c>
      <c r="E673" s="42"/>
      <c r="F673" s="234" t="s">
        <v>1586</v>
      </c>
      <c r="G673" s="42"/>
      <c r="H673" s="42"/>
      <c r="I673" s="138"/>
      <c r="J673" s="42"/>
      <c r="K673" s="42"/>
      <c r="L673" s="46"/>
      <c r="M673" s="235"/>
      <c r="N673" s="236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147</v>
      </c>
      <c r="AU673" s="19" t="s">
        <v>82</v>
      </c>
    </row>
    <row r="674" s="13" customFormat="1">
      <c r="A674" s="13"/>
      <c r="B674" s="237"/>
      <c r="C674" s="238"/>
      <c r="D674" s="233" t="s">
        <v>149</v>
      </c>
      <c r="E674" s="239" t="s">
        <v>19</v>
      </c>
      <c r="F674" s="240" t="s">
        <v>1588</v>
      </c>
      <c r="G674" s="238"/>
      <c r="H674" s="241">
        <v>112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149</v>
      </c>
      <c r="AU674" s="247" t="s">
        <v>82</v>
      </c>
      <c r="AV674" s="13" t="s">
        <v>82</v>
      </c>
      <c r="AW674" s="13" t="s">
        <v>33</v>
      </c>
      <c r="AX674" s="13" t="s">
        <v>80</v>
      </c>
      <c r="AY674" s="247" t="s">
        <v>138</v>
      </c>
    </row>
    <row r="675" s="2" customFormat="1" ht="24" customHeight="1">
      <c r="A675" s="40"/>
      <c r="B675" s="41"/>
      <c r="C675" s="220" t="s">
        <v>1589</v>
      </c>
      <c r="D675" s="220" t="s">
        <v>140</v>
      </c>
      <c r="E675" s="221" t="s">
        <v>1590</v>
      </c>
      <c r="F675" s="222" t="s">
        <v>1591</v>
      </c>
      <c r="G675" s="223" t="s">
        <v>143</v>
      </c>
      <c r="H675" s="224">
        <v>3360</v>
      </c>
      <c r="I675" s="225"/>
      <c r="J675" s="226">
        <f>ROUND(I675*H675,2)</f>
        <v>0</v>
      </c>
      <c r="K675" s="222" t="s">
        <v>144</v>
      </c>
      <c r="L675" s="46"/>
      <c r="M675" s="227" t="s">
        <v>19</v>
      </c>
      <c r="N675" s="228" t="s">
        <v>43</v>
      </c>
      <c r="O675" s="86"/>
      <c r="P675" s="229">
        <f>O675*H675</f>
        <v>0</v>
      </c>
      <c r="Q675" s="229">
        <v>0</v>
      </c>
      <c r="R675" s="229">
        <f>Q675*H675</f>
        <v>0</v>
      </c>
      <c r="S675" s="229">
        <v>0</v>
      </c>
      <c r="T675" s="230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31" t="s">
        <v>145</v>
      </c>
      <c r="AT675" s="231" t="s">
        <v>140</v>
      </c>
      <c r="AU675" s="231" t="s">
        <v>82</v>
      </c>
      <c r="AY675" s="19" t="s">
        <v>138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9" t="s">
        <v>80</v>
      </c>
      <c r="BK675" s="232">
        <f>ROUND(I675*H675,2)</f>
        <v>0</v>
      </c>
      <c r="BL675" s="19" t="s">
        <v>145</v>
      </c>
      <c r="BM675" s="231" t="s">
        <v>1592</v>
      </c>
    </row>
    <row r="676" s="2" customFormat="1">
      <c r="A676" s="40"/>
      <c r="B676" s="41"/>
      <c r="C676" s="42"/>
      <c r="D676" s="233" t="s">
        <v>147</v>
      </c>
      <c r="E676" s="42"/>
      <c r="F676" s="234" t="s">
        <v>1591</v>
      </c>
      <c r="G676" s="42"/>
      <c r="H676" s="42"/>
      <c r="I676" s="138"/>
      <c r="J676" s="42"/>
      <c r="K676" s="42"/>
      <c r="L676" s="46"/>
      <c r="M676" s="235"/>
      <c r="N676" s="236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147</v>
      </c>
      <c r="AU676" s="19" t="s">
        <v>82</v>
      </c>
    </row>
    <row r="677" s="14" customFormat="1">
      <c r="A677" s="14"/>
      <c r="B677" s="249"/>
      <c r="C677" s="250"/>
      <c r="D677" s="233" t="s">
        <v>149</v>
      </c>
      <c r="E677" s="251" t="s">
        <v>19</v>
      </c>
      <c r="F677" s="252" t="s">
        <v>1593</v>
      </c>
      <c r="G677" s="250"/>
      <c r="H677" s="251" t="s">
        <v>19</v>
      </c>
      <c r="I677" s="253"/>
      <c r="J677" s="250"/>
      <c r="K677" s="250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149</v>
      </c>
      <c r="AU677" s="258" t="s">
        <v>82</v>
      </c>
      <c r="AV677" s="14" t="s">
        <v>80</v>
      </c>
      <c r="AW677" s="14" t="s">
        <v>33</v>
      </c>
      <c r="AX677" s="14" t="s">
        <v>72</v>
      </c>
      <c r="AY677" s="258" t="s">
        <v>138</v>
      </c>
    </row>
    <row r="678" s="13" customFormat="1">
      <c r="A678" s="13"/>
      <c r="B678" s="237"/>
      <c r="C678" s="238"/>
      <c r="D678" s="233" t="s">
        <v>149</v>
      </c>
      <c r="E678" s="239" t="s">
        <v>19</v>
      </c>
      <c r="F678" s="240" t="s">
        <v>1594</v>
      </c>
      <c r="G678" s="238"/>
      <c r="H678" s="241">
        <v>3360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7" t="s">
        <v>149</v>
      </c>
      <c r="AU678" s="247" t="s">
        <v>82</v>
      </c>
      <c r="AV678" s="13" t="s">
        <v>82</v>
      </c>
      <c r="AW678" s="13" t="s">
        <v>33</v>
      </c>
      <c r="AX678" s="13" t="s">
        <v>80</v>
      </c>
      <c r="AY678" s="247" t="s">
        <v>138</v>
      </c>
    </row>
    <row r="679" s="2" customFormat="1" ht="24" customHeight="1">
      <c r="A679" s="40"/>
      <c r="B679" s="41"/>
      <c r="C679" s="220" t="s">
        <v>1595</v>
      </c>
      <c r="D679" s="220" t="s">
        <v>140</v>
      </c>
      <c r="E679" s="221" t="s">
        <v>1596</v>
      </c>
      <c r="F679" s="222" t="s">
        <v>1597</v>
      </c>
      <c r="G679" s="223" t="s">
        <v>143</v>
      </c>
      <c r="H679" s="224">
        <v>112</v>
      </c>
      <c r="I679" s="225"/>
      <c r="J679" s="226">
        <f>ROUND(I679*H679,2)</f>
        <v>0</v>
      </c>
      <c r="K679" s="222" t="s">
        <v>144</v>
      </c>
      <c r="L679" s="46"/>
      <c r="M679" s="227" t="s">
        <v>19</v>
      </c>
      <c r="N679" s="228" t="s">
        <v>43</v>
      </c>
      <c r="O679" s="86"/>
      <c r="P679" s="229">
        <f>O679*H679</f>
        <v>0</v>
      </c>
      <c r="Q679" s="229">
        <v>0</v>
      </c>
      <c r="R679" s="229">
        <f>Q679*H679</f>
        <v>0</v>
      </c>
      <c r="S679" s="229">
        <v>0</v>
      </c>
      <c r="T679" s="230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31" t="s">
        <v>145</v>
      </c>
      <c r="AT679" s="231" t="s">
        <v>140</v>
      </c>
      <c r="AU679" s="231" t="s">
        <v>82</v>
      </c>
      <c r="AY679" s="19" t="s">
        <v>138</v>
      </c>
      <c r="BE679" s="232">
        <f>IF(N679="základní",J679,0)</f>
        <v>0</v>
      </c>
      <c r="BF679" s="232">
        <f>IF(N679="snížená",J679,0)</f>
        <v>0</v>
      </c>
      <c r="BG679" s="232">
        <f>IF(N679="zákl. přenesená",J679,0)</f>
        <v>0</v>
      </c>
      <c r="BH679" s="232">
        <f>IF(N679="sníž. přenesená",J679,0)</f>
        <v>0</v>
      </c>
      <c r="BI679" s="232">
        <f>IF(N679="nulová",J679,0)</f>
        <v>0</v>
      </c>
      <c r="BJ679" s="19" t="s">
        <v>80</v>
      </c>
      <c r="BK679" s="232">
        <f>ROUND(I679*H679,2)</f>
        <v>0</v>
      </c>
      <c r="BL679" s="19" t="s">
        <v>145</v>
      </c>
      <c r="BM679" s="231" t="s">
        <v>1598</v>
      </c>
    </row>
    <row r="680" s="2" customFormat="1">
      <c r="A680" s="40"/>
      <c r="B680" s="41"/>
      <c r="C680" s="42"/>
      <c r="D680" s="233" t="s">
        <v>147</v>
      </c>
      <c r="E680" s="42"/>
      <c r="F680" s="234" t="s">
        <v>1597</v>
      </c>
      <c r="G680" s="42"/>
      <c r="H680" s="42"/>
      <c r="I680" s="138"/>
      <c r="J680" s="42"/>
      <c r="K680" s="42"/>
      <c r="L680" s="46"/>
      <c r="M680" s="235"/>
      <c r="N680" s="236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147</v>
      </c>
      <c r="AU680" s="19" t="s">
        <v>82</v>
      </c>
    </row>
    <row r="681" s="13" customFormat="1">
      <c r="A681" s="13"/>
      <c r="B681" s="237"/>
      <c r="C681" s="238"/>
      <c r="D681" s="233" t="s">
        <v>149</v>
      </c>
      <c r="E681" s="239" t="s">
        <v>19</v>
      </c>
      <c r="F681" s="240" t="s">
        <v>1599</v>
      </c>
      <c r="G681" s="238"/>
      <c r="H681" s="241">
        <v>112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149</v>
      </c>
      <c r="AU681" s="247" t="s">
        <v>82</v>
      </c>
      <c r="AV681" s="13" t="s">
        <v>82</v>
      </c>
      <c r="AW681" s="13" t="s">
        <v>33</v>
      </c>
      <c r="AX681" s="13" t="s">
        <v>80</v>
      </c>
      <c r="AY681" s="247" t="s">
        <v>138</v>
      </c>
    </row>
    <row r="682" s="2" customFormat="1" ht="24" customHeight="1">
      <c r="A682" s="40"/>
      <c r="B682" s="41"/>
      <c r="C682" s="220" t="s">
        <v>1600</v>
      </c>
      <c r="D682" s="220" t="s">
        <v>140</v>
      </c>
      <c r="E682" s="221" t="s">
        <v>1601</v>
      </c>
      <c r="F682" s="222" t="s">
        <v>1602</v>
      </c>
      <c r="G682" s="223" t="s">
        <v>184</v>
      </c>
      <c r="H682" s="224">
        <v>74.379999999999995</v>
      </c>
      <c r="I682" s="225"/>
      <c r="J682" s="226">
        <f>ROUND(I682*H682,2)</f>
        <v>0</v>
      </c>
      <c r="K682" s="222" t="s">
        <v>144</v>
      </c>
      <c r="L682" s="46"/>
      <c r="M682" s="227" t="s">
        <v>19</v>
      </c>
      <c r="N682" s="228" t="s">
        <v>43</v>
      </c>
      <c r="O682" s="86"/>
      <c r="P682" s="229">
        <f>O682*H682</f>
        <v>0</v>
      </c>
      <c r="Q682" s="229">
        <v>0</v>
      </c>
      <c r="R682" s="229">
        <f>Q682*H682</f>
        <v>0</v>
      </c>
      <c r="S682" s="229">
        <v>2.5</v>
      </c>
      <c r="T682" s="230">
        <f>S682*H682</f>
        <v>185.94999999999999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31" t="s">
        <v>145</v>
      </c>
      <c r="AT682" s="231" t="s">
        <v>140</v>
      </c>
      <c r="AU682" s="231" t="s">
        <v>82</v>
      </c>
      <c r="AY682" s="19" t="s">
        <v>138</v>
      </c>
      <c r="BE682" s="232">
        <f>IF(N682="základní",J682,0)</f>
        <v>0</v>
      </c>
      <c r="BF682" s="232">
        <f>IF(N682="snížená",J682,0)</f>
        <v>0</v>
      </c>
      <c r="BG682" s="232">
        <f>IF(N682="zákl. přenesená",J682,0)</f>
        <v>0</v>
      </c>
      <c r="BH682" s="232">
        <f>IF(N682="sníž. přenesená",J682,0)</f>
        <v>0</v>
      </c>
      <c r="BI682" s="232">
        <f>IF(N682="nulová",J682,0)</f>
        <v>0</v>
      </c>
      <c r="BJ682" s="19" t="s">
        <v>80</v>
      </c>
      <c r="BK682" s="232">
        <f>ROUND(I682*H682,2)</f>
        <v>0</v>
      </c>
      <c r="BL682" s="19" t="s">
        <v>145</v>
      </c>
      <c r="BM682" s="231" t="s">
        <v>1603</v>
      </c>
    </row>
    <row r="683" s="2" customFormat="1">
      <c r="A683" s="40"/>
      <c r="B683" s="41"/>
      <c r="C683" s="42"/>
      <c r="D683" s="233" t="s">
        <v>147</v>
      </c>
      <c r="E683" s="42"/>
      <c r="F683" s="234" t="s">
        <v>1602</v>
      </c>
      <c r="G683" s="42"/>
      <c r="H683" s="42"/>
      <c r="I683" s="138"/>
      <c r="J683" s="42"/>
      <c r="K683" s="42"/>
      <c r="L683" s="46"/>
      <c r="M683" s="235"/>
      <c r="N683" s="236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147</v>
      </c>
      <c r="AU683" s="19" t="s">
        <v>82</v>
      </c>
    </row>
    <row r="684" s="14" customFormat="1">
      <c r="A684" s="14"/>
      <c r="B684" s="249"/>
      <c r="C684" s="250"/>
      <c r="D684" s="233" t="s">
        <v>149</v>
      </c>
      <c r="E684" s="251" t="s">
        <v>19</v>
      </c>
      <c r="F684" s="252" t="s">
        <v>1604</v>
      </c>
      <c r="G684" s="250"/>
      <c r="H684" s="251" t="s">
        <v>19</v>
      </c>
      <c r="I684" s="253"/>
      <c r="J684" s="250"/>
      <c r="K684" s="250"/>
      <c r="L684" s="254"/>
      <c r="M684" s="255"/>
      <c r="N684" s="256"/>
      <c r="O684" s="256"/>
      <c r="P684" s="256"/>
      <c r="Q684" s="256"/>
      <c r="R684" s="256"/>
      <c r="S684" s="256"/>
      <c r="T684" s="25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8" t="s">
        <v>149</v>
      </c>
      <c r="AU684" s="258" t="s">
        <v>82</v>
      </c>
      <c r="AV684" s="14" t="s">
        <v>80</v>
      </c>
      <c r="AW684" s="14" t="s">
        <v>33</v>
      </c>
      <c r="AX684" s="14" t="s">
        <v>72</v>
      </c>
      <c r="AY684" s="258" t="s">
        <v>138</v>
      </c>
    </row>
    <row r="685" s="13" customFormat="1">
      <c r="A685" s="13"/>
      <c r="B685" s="237"/>
      <c r="C685" s="238"/>
      <c r="D685" s="233" t="s">
        <v>149</v>
      </c>
      <c r="E685" s="239" t="s">
        <v>19</v>
      </c>
      <c r="F685" s="240" t="s">
        <v>1605</v>
      </c>
      <c r="G685" s="238"/>
      <c r="H685" s="241">
        <v>43.844000000000001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7" t="s">
        <v>149</v>
      </c>
      <c r="AU685" s="247" t="s">
        <v>82</v>
      </c>
      <c r="AV685" s="13" t="s">
        <v>82</v>
      </c>
      <c r="AW685" s="13" t="s">
        <v>33</v>
      </c>
      <c r="AX685" s="13" t="s">
        <v>72</v>
      </c>
      <c r="AY685" s="247" t="s">
        <v>138</v>
      </c>
    </row>
    <row r="686" s="13" customFormat="1">
      <c r="A686" s="13"/>
      <c r="B686" s="237"/>
      <c r="C686" s="238"/>
      <c r="D686" s="233" t="s">
        <v>149</v>
      </c>
      <c r="E686" s="239" t="s">
        <v>19</v>
      </c>
      <c r="F686" s="240" t="s">
        <v>1606</v>
      </c>
      <c r="G686" s="238"/>
      <c r="H686" s="241">
        <v>17.576000000000001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149</v>
      </c>
      <c r="AU686" s="247" t="s">
        <v>82</v>
      </c>
      <c r="AV686" s="13" t="s">
        <v>82</v>
      </c>
      <c r="AW686" s="13" t="s">
        <v>33</v>
      </c>
      <c r="AX686" s="13" t="s">
        <v>72</v>
      </c>
      <c r="AY686" s="247" t="s">
        <v>138</v>
      </c>
    </row>
    <row r="687" s="13" customFormat="1">
      <c r="A687" s="13"/>
      <c r="B687" s="237"/>
      <c r="C687" s="238"/>
      <c r="D687" s="233" t="s">
        <v>149</v>
      </c>
      <c r="E687" s="239" t="s">
        <v>19</v>
      </c>
      <c r="F687" s="240" t="s">
        <v>1607</v>
      </c>
      <c r="G687" s="238"/>
      <c r="H687" s="241">
        <v>12.960000000000001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7" t="s">
        <v>149</v>
      </c>
      <c r="AU687" s="247" t="s">
        <v>82</v>
      </c>
      <c r="AV687" s="13" t="s">
        <v>82</v>
      </c>
      <c r="AW687" s="13" t="s">
        <v>33</v>
      </c>
      <c r="AX687" s="13" t="s">
        <v>72</v>
      </c>
      <c r="AY687" s="247" t="s">
        <v>138</v>
      </c>
    </row>
    <row r="688" s="15" customFormat="1">
      <c r="A688" s="15"/>
      <c r="B688" s="276"/>
      <c r="C688" s="277"/>
      <c r="D688" s="233" t="s">
        <v>149</v>
      </c>
      <c r="E688" s="278" t="s">
        <v>19</v>
      </c>
      <c r="F688" s="279" t="s">
        <v>953</v>
      </c>
      <c r="G688" s="277"/>
      <c r="H688" s="280">
        <v>74.379999999999995</v>
      </c>
      <c r="I688" s="281"/>
      <c r="J688" s="277"/>
      <c r="K688" s="277"/>
      <c r="L688" s="282"/>
      <c r="M688" s="283"/>
      <c r="N688" s="284"/>
      <c r="O688" s="284"/>
      <c r="P688" s="284"/>
      <c r="Q688" s="284"/>
      <c r="R688" s="284"/>
      <c r="S688" s="284"/>
      <c r="T688" s="28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86" t="s">
        <v>149</v>
      </c>
      <c r="AU688" s="286" t="s">
        <v>82</v>
      </c>
      <c r="AV688" s="15" t="s">
        <v>145</v>
      </c>
      <c r="AW688" s="15" t="s">
        <v>33</v>
      </c>
      <c r="AX688" s="15" t="s">
        <v>80</v>
      </c>
      <c r="AY688" s="286" t="s">
        <v>138</v>
      </c>
    </row>
    <row r="689" s="2" customFormat="1" ht="16.5" customHeight="1">
      <c r="A689" s="40"/>
      <c r="B689" s="41"/>
      <c r="C689" s="220" t="s">
        <v>1608</v>
      </c>
      <c r="D689" s="220" t="s">
        <v>140</v>
      </c>
      <c r="E689" s="221" t="s">
        <v>1609</v>
      </c>
      <c r="F689" s="222" t="s">
        <v>1610</v>
      </c>
      <c r="G689" s="223" t="s">
        <v>143</v>
      </c>
      <c r="H689" s="224">
        <v>43.649999999999999</v>
      </c>
      <c r="I689" s="225"/>
      <c r="J689" s="226">
        <f>ROUND(I689*H689,2)</f>
        <v>0</v>
      </c>
      <c r="K689" s="222" t="s">
        <v>144</v>
      </c>
      <c r="L689" s="46"/>
      <c r="M689" s="227" t="s">
        <v>19</v>
      </c>
      <c r="N689" s="228" t="s">
        <v>43</v>
      </c>
      <c r="O689" s="86"/>
      <c r="P689" s="229">
        <f>O689*H689</f>
        <v>0</v>
      </c>
      <c r="Q689" s="229">
        <v>0</v>
      </c>
      <c r="R689" s="229">
        <f>Q689*H689</f>
        <v>0</v>
      </c>
      <c r="S689" s="229">
        <v>0.99399999999999999</v>
      </c>
      <c r="T689" s="230">
        <f>S689*H689</f>
        <v>43.388100000000001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31" t="s">
        <v>145</v>
      </c>
      <c r="AT689" s="231" t="s">
        <v>140</v>
      </c>
      <c r="AU689" s="231" t="s">
        <v>82</v>
      </c>
      <c r="AY689" s="19" t="s">
        <v>138</v>
      </c>
      <c r="BE689" s="232">
        <f>IF(N689="základní",J689,0)</f>
        <v>0</v>
      </c>
      <c r="BF689" s="232">
        <f>IF(N689="snížená",J689,0)</f>
        <v>0</v>
      </c>
      <c r="BG689" s="232">
        <f>IF(N689="zákl. přenesená",J689,0)</f>
        <v>0</v>
      </c>
      <c r="BH689" s="232">
        <f>IF(N689="sníž. přenesená",J689,0)</f>
        <v>0</v>
      </c>
      <c r="BI689" s="232">
        <f>IF(N689="nulová",J689,0)</f>
        <v>0</v>
      </c>
      <c r="BJ689" s="19" t="s">
        <v>80</v>
      </c>
      <c r="BK689" s="232">
        <f>ROUND(I689*H689,2)</f>
        <v>0</v>
      </c>
      <c r="BL689" s="19" t="s">
        <v>145</v>
      </c>
      <c r="BM689" s="231" t="s">
        <v>1611</v>
      </c>
    </row>
    <row r="690" s="2" customFormat="1">
      <c r="A690" s="40"/>
      <c r="B690" s="41"/>
      <c r="C690" s="42"/>
      <c r="D690" s="233" t="s">
        <v>147</v>
      </c>
      <c r="E690" s="42"/>
      <c r="F690" s="234" t="s">
        <v>1610</v>
      </c>
      <c r="G690" s="42"/>
      <c r="H690" s="42"/>
      <c r="I690" s="138"/>
      <c r="J690" s="42"/>
      <c r="K690" s="42"/>
      <c r="L690" s="46"/>
      <c r="M690" s="235"/>
      <c r="N690" s="236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147</v>
      </c>
      <c r="AU690" s="19" t="s">
        <v>82</v>
      </c>
    </row>
    <row r="691" s="14" customFormat="1">
      <c r="A691" s="14"/>
      <c r="B691" s="249"/>
      <c r="C691" s="250"/>
      <c r="D691" s="233" t="s">
        <v>149</v>
      </c>
      <c r="E691" s="251" t="s">
        <v>19</v>
      </c>
      <c r="F691" s="252" t="s">
        <v>1612</v>
      </c>
      <c r="G691" s="250"/>
      <c r="H691" s="251" t="s">
        <v>19</v>
      </c>
      <c r="I691" s="253"/>
      <c r="J691" s="250"/>
      <c r="K691" s="250"/>
      <c r="L691" s="254"/>
      <c r="M691" s="255"/>
      <c r="N691" s="256"/>
      <c r="O691" s="256"/>
      <c r="P691" s="256"/>
      <c r="Q691" s="256"/>
      <c r="R691" s="256"/>
      <c r="S691" s="256"/>
      <c r="T691" s="257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8" t="s">
        <v>149</v>
      </c>
      <c r="AU691" s="258" t="s">
        <v>82</v>
      </c>
      <c r="AV691" s="14" t="s">
        <v>80</v>
      </c>
      <c r="AW691" s="14" t="s">
        <v>33</v>
      </c>
      <c r="AX691" s="14" t="s">
        <v>72</v>
      </c>
      <c r="AY691" s="258" t="s">
        <v>138</v>
      </c>
    </row>
    <row r="692" s="13" customFormat="1">
      <c r="A692" s="13"/>
      <c r="B692" s="237"/>
      <c r="C692" s="238"/>
      <c r="D692" s="233" t="s">
        <v>149</v>
      </c>
      <c r="E692" s="239" t="s">
        <v>19</v>
      </c>
      <c r="F692" s="240" t="s">
        <v>1613</v>
      </c>
      <c r="G692" s="238"/>
      <c r="H692" s="241">
        <v>43.649999999999999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149</v>
      </c>
      <c r="AU692" s="247" t="s">
        <v>82</v>
      </c>
      <c r="AV692" s="13" t="s">
        <v>82</v>
      </c>
      <c r="AW692" s="13" t="s">
        <v>33</v>
      </c>
      <c r="AX692" s="13" t="s">
        <v>80</v>
      </c>
      <c r="AY692" s="247" t="s">
        <v>138</v>
      </c>
    </row>
    <row r="693" s="2" customFormat="1" ht="24" customHeight="1">
      <c r="A693" s="40"/>
      <c r="B693" s="41"/>
      <c r="C693" s="220" t="s">
        <v>1614</v>
      </c>
      <c r="D693" s="220" t="s">
        <v>140</v>
      </c>
      <c r="E693" s="221" t="s">
        <v>1615</v>
      </c>
      <c r="F693" s="222" t="s">
        <v>1616</v>
      </c>
      <c r="G693" s="223" t="s">
        <v>143</v>
      </c>
      <c r="H693" s="224">
        <v>27.16</v>
      </c>
      <c r="I693" s="225"/>
      <c r="J693" s="226">
        <f>ROUND(I693*H693,2)</f>
        <v>0</v>
      </c>
      <c r="K693" s="222" t="s">
        <v>144</v>
      </c>
      <c r="L693" s="46"/>
      <c r="M693" s="227" t="s">
        <v>19</v>
      </c>
      <c r="N693" s="228" t="s">
        <v>43</v>
      </c>
      <c r="O693" s="86"/>
      <c r="P693" s="229">
        <f>O693*H693</f>
        <v>0</v>
      </c>
      <c r="Q693" s="229">
        <v>0</v>
      </c>
      <c r="R693" s="229">
        <f>Q693*H693</f>
        <v>0</v>
      </c>
      <c r="S693" s="229">
        <v>0.432</v>
      </c>
      <c r="T693" s="230">
        <f>S693*H693</f>
        <v>11.73312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31" t="s">
        <v>145</v>
      </c>
      <c r="AT693" s="231" t="s">
        <v>140</v>
      </c>
      <c r="AU693" s="231" t="s">
        <v>82</v>
      </c>
      <c r="AY693" s="19" t="s">
        <v>138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19" t="s">
        <v>80</v>
      </c>
      <c r="BK693" s="232">
        <f>ROUND(I693*H693,2)</f>
        <v>0</v>
      </c>
      <c r="BL693" s="19" t="s">
        <v>145</v>
      </c>
      <c r="BM693" s="231" t="s">
        <v>1617</v>
      </c>
    </row>
    <row r="694" s="2" customFormat="1">
      <c r="A694" s="40"/>
      <c r="B694" s="41"/>
      <c r="C694" s="42"/>
      <c r="D694" s="233" t="s">
        <v>147</v>
      </c>
      <c r="E694" s="42"/>
      <c r="F694" s="234" t="s">
        <v>1616</v>
      </c>
      <c r="G694" s="42"/>
      <c r="H694" s="42"/>
      <c r="I694" s="138"/>
      <c r="J694" s="42"/>
      <c r="K694" s="42"/>
      <c r="L694" s="46"/>
      <c r="M694" s="235"/>
      <c r="N694" s="236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147</v>
      </c>
      <c r="AU694" s="19" t="s">
        <v>82</v>
      </c>
    </row>
    <row r="695" s="14" customFormat="1">
      <c r="A695" s="14"/>
      <c r="B695" s="249"/>
      <c r="C695" s="250"/>
      <c r="D695" s="233" t="s">
        <v>149</v>
      </c>
      <c r="E695" s="251" t="s">
        <v>19</v>
      </c>
      <c r="F695" s="252" t="s">
        <v>1618</v>
      </c>
      <c r="G695" s="250"/>
      <c r="H695" s="251" t="s">
        <v>19</v>
      </c>
      <c r="I695" s="253"/>
      <c r="J695" s="250"/>
      <c r="K695" s="250"/>
      <c r="L695" s="254"/>
      <c r="M695" s="255"/>
      <c r="N695" s="256"/>
      <c r="O695" s="256"/>
      <c r="P695" s="256"/>
      <c r="Q695" s="256"/>
      <c r="R695" s="256"/>
      <c r="S695" s="256"/>
      <c r="T695" s="25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8" t="s">
        <v>149</v>
      </c>
      <c r="AU695" s="258" t="s">
        <v>82</v>
      </c>
      <c r="AV695" s="14" t="s">
        <v>80</v>
      </c>
      <c r="AW695" s="14" t="s">
        <v>33</v>
      </c>
      <c r="AX695" s="14" t="s">
        <v>72</v>
      </c>
      <c r="AY695" s="258" t="s">
        <v>138</v>
      </c>
    </row>
    <row r="696" s="13" customFormat="1">
      <c r="A696" s="13"/>
      <c r="B696" s="237"/>
      <c r="C696" s="238"/>
      <c r="D696" s="233" t="s">
        <v>149</v>
      </c>
      <c r="E696" s="239" t="s">
        <v>19</v>
      </c>
      <c r="F696" s="240" t="s">
        <v>1619</v>
      </c>
      <c r="G696" s="238"/>
      <c r="H696" s="241">
        <v>27.16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7" t="s">
        <v>149</v>
      </c>
      <c r="AU696" s="247" t="s">
        <v>82</v>
      </c>
      <c r="AV696" s="13" t="s">
        <v>82</v>
      </c>
      <c r="AW696" s="13" t="s">
        <v>33</v>
      </c>
      <c r="AX696" s="13" t="s">
        <v>80</v>
      </c>
      <c r="AY696" s="247" t="s">
        <v>138</v>
      </c>
    </row>
    <row r="697" s="2" customFormat="1" ht="24" customHeight="1">
      <c r="A697" s="40"/>
      <c r="B697" s="41"/>
      <c r="C697" s="220" t="s">
        <v>1620</v>
      </c>
      <c r="D697" s="220" t="s">
        <v>140</v>
      </c>
      <c r="E697" s="221" t="s">
        <v>922</v>
      </c>
      <c r="F697" s="222" t="s">
        <v>923</v>
      </c>
      <c r="G697" s="223" t="s">
        <v>526</v>
      </c>
      <c r="H697" s="224">
        <v>2</v>
      </c>
      <c r="I697" s="225"/>
      <c r="J697" s="226">
        <f>ROUND(I697*H697,2)</f>
        <v>0</v>
      </c>
      <c r="K697" s="222" t="s">
        <v>144</v>
      </c>
      <c r="L697" s="46"/>
      <c r="M697" s="227" t="s">
        <v>19</v>
      </c>
      <c r="N697" s="228" t="s">
        <v>43</v>
      </c>
      <c r="O697" s="86"/>
      <c r="P697" s="229">
        <f>O697*H697</f>
        <v>0</v>
      </c>
      <c r="Q697" s="229">
        <v>0</v>
      </c>
      <c r="R697" s="229">
        <f>Q697*H697</f>
        <v>0</v>
      </c>
      <c r="S697" s="229">
        <v>0.082000000000000003</v>
      </c>
      <c r="T697" s="230">
        <f>S697*H697</f>
        <v>0.16400000000000001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31" t="s">
        <v>145</v>
      </c>
      <c r="AT697" s="231" t="s">
        <v>140</v>
      </c>
      <c r="AU697" s="231" t="s">
        <v>82</v>
      </c>
      <c r="AY697" s="19" t="s">
        <v>138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9" t="s">
        <v>80</v>
      </c>
      <c r="BK697" s="232">
        <f>ROUND(I697*H697,2)</f>
        <v>0</v>
      </c>
      <c r="BL697" s="19" t="s">
        <v>145</v>
      </c>
      <c r="BM697" s="231" t="s">
        <v>1621</v>
      </c>
    </row>
    <row r="698" s="2" customFormat="1">
      <c r="A698" s="40"/>
      <c r="B698" s="41"/>
      <c r="C698" s="42"/>
      <c r="D698" s="233" t="s">
        <v>147</v>
      </c>
      <c r="E698" s="42"/>
      <c r="F698" s="234" t="s">
        <v>923</v>
      </c>
      <c r="G698" s="42"/>
      <c r="H698" s="42"/>
      <c r="I698" s="138"/>
      <c r="J698" s="42"/>
      <c r="K698" s="42"/>
      <c r="L698" s="46"/>
      <c r="M698" s="235"/>
      <c r="N698" s="236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147</v>
      </c>
      <c r="AU698" s="19" t="s">
        <v>82</v>
      </c>
    </row>
    <row r="699" s="14" customFormat="1">
      <c r="A699" s="14"/>
      <c r="B699" s="249"/>
      <c r="C699" s="250"/>
      <c r="D699" s="233" t="s">
        <v>149</v>
      </c>
      <c r="E699" s="251" t="s">
        <v>19</v>
      </c>
      <c r="F699" s="252" t="s">
        <v>1622</v>
      </c>
      <c r="G699" s="250"/>
      <c r="H699" s="251" t="s">
        <v>19</v>
      </c>
      <c r="I699" s="253"/>
      <c r="J699" s="250"/>
      <c r="K699" s="250"/>
      <c r="L699" s="254"/>
      <c r="M699" s="255"/>
      <c r="N699" s="256"/>
      <c r="O699" s="256"/>
      <c r="P699" s="256"/>
      <c r="Q699" s="256"/>
      <c r="R699" s="256"/>
      <c r="S699" s="256"/>
      <c r="T699" s="25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8" t="s">
        <v>149</v>
      </c>
      <c r="AU699" s="258" t="s">
        <v>82</v>
      </c>
      <c r="AV699" s="14" t="s">
        <v>80</v>
      </c>
      <c r="AW699" s="14" t="s">
        <v>33</v>
      </c>
      <c r="AX699" s="14" t="s">
        <v>72</v>
      </c>
      <c r="AY699" s="258" t="s">
        <v>138</v>
      </c>
    </row>
    <row r="700" s="13" customFormat="1">
      <c r="A700" s="13"/>
      <c r="B700" s="237"/>
      <c r="C700" s="238"/>
      <c r="D700" s="233" t="s">
        <v>149</v>
      </c>
      <c r="E700" s="239" t="s">
        <v>19</v>
      </c>
      <c r="F700" s="240" t="s">
        <v>1623</v>
      </c>
      <c r="G700" s="238"/>
      <c r="H700" s="241">
        <v>2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149</v>
      </c>
      <c r="AU700" s="247" t="s">
        <v>82</v>
      </c>
      <c r="AV700" s="13" t="s">
        <v>82</v>
      </c>
      <c r="AW700" s="13" t="s">
        <v>33</v>
      </c>
      <c r="AX700" s="13" t="s">
        <v>80</v>
      </c>
      <c r="AY700" s="247" t="s">
        <v>138</v>
      </c>
    </row>
    <row r="701" s="2" customFormat="1" ht="16.5" customHeight="1">
      <c r="A701" s="40"/>
      <c r="B701" s="41"/>
      <c r="C701" s="220" t="s">
        <v>1624</v>
      </c>
      <c r="D701" s="220" t="s">
        <v>140</v>
      </c>
      <c r="E701" s="221" t="s">
        <v>1625</v>
      </c>
      <c r="F701" s="222" t="s">
        <v>1626</v>
      </c>
      <c r="G701" s="223" t="s">
        <v>496</v>
      </c>
      <c r="H701" s="224">
        <v>10</v>
      </c>
      <c r="I701" s="225"/>
      <c r="J701" s="226">
        <f>ROUND(I701*H701,2)</f>
        <v>0</v>
      </c>
      <c r="K701" s="222" t="s">
        <v>144</v>
      </c>
      <c r="L701" s="46"/>
      <c r="M701" s="227" t="s">
        <v>19</v>
      </c>
      <c r="N701" s="228" t="s">
        <v>43</v>
      </c>
      <c r="O701" s="86"/>
      <c r="P701" s="229">
        <f>O701*H701</f>
        <v>0</v>
      </c>
      <c r="Q701" s="229">
        <v>8.0000000000000007E-05</v>
      </c>
      <c r="R701" s="229">
        <f>Q701*H701</f>
        <v>0.00080000000000000004</v>
      </c>
      <c r="S701" s="229">
        <v>0.017999999999999999</v>
      </c>
      <c r="T701" s="230">
        <f>S701*H701</f>
        <v>0.17999999999999999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31" t="s">
        <v>145</v>
      </c>
      <c r="AT701" s="231" t="s">
        <v>140</v>
      </c>
      <c r="AU701" s="231" t="s">
        <v>82</v>
      </c>
      <c r="AY701" s="19" t="s">
        <v>138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9" t="s">
        <v>80</v>
      </c>
      <c r="BK701" s="232">
        <f>ROUND(I701*H701,2)</f>
        <v>0</v>
      </c>
      <c r="BL701" s="19" t="s">
        <v>145</v>
      </c>
      <c r="BM701" s="231" t="s">
        <v>1627</v>
      </c>
    </row>
    <row r="702" s="2" customFormat="1">
      <c r="A702" s="40"/>
      <c r="B702" s="41"/>
      <c r="C702" s="42"/>
      <c r="D702" s="233" t="s">
        <v>147</v>
      </c>
      <c r="E702" s="42"/>
      <c r="F702" s="234" t="s">
        <v>1626</v>
      </c>
      <c r="G702" s="42"/>
      <c r="H702" s="42"/>
      <c r="I702" s="138"/>
      <c r="J702" s="42"/>
      <c r="K702" s="42"/>
      <c r="L702" s="46"/>
      <c r="M702" s="235"/>
      <c r="N702" s="236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147</v>
      </c>
      <c r="AU702" s="19" t="s">
        <v>82</v>
      </c>
    </row>
    <row r="703" s="14" customFormat="1">
      <c r="A703" s="14"/>
      <c r="B703" s="249"/>
      <c r="C703" s="250"/>
      <c r="D703" s="233" t="s">
        <v>149</v>
      </c>
      <c r="E703" s="251" t="s">
        <v>19</v>
      </c>
      <c r="F703" s="252" t="s">
        <v>1628</v>
      </c>
      <c r="G703" s="250"/>
      <c r="H703" s="251" t="s">
        <v>19</v>
      </c>
      <c r="I703" s="253"/>
      <c r="J703" s="250"/>
      <c r="K703" s="250"/>
      <c r="L703" s="254"/>
      <c r="M703" s="255"/>
      <c r="N703" s="256"/>
      <c r="O703" s="256"/>
      <c r="P703" s="256"/>
      <c r="Q703" s="256"/>
      <c r="R703" s="256"/>
      <c r="S703" s="256"/>
      <c r="T703" s="25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8" t="s">
        <v>149</v>
      </c>
      <c r="AU703" s="258" t="s">
        <v>82</v>
      </c>
      <c r="AV703" s="14" t="s">
        <v>80</v>
      </c>
      <c r="AW703" s="14" t="s">
        <v>33</v>
      </c>
      <c r="AX703" s="14" t="s">
        <v>72</v>
      </c>
      <c r="AY703" s="258" t="s">
        <v>138</v>
      </c>
    </row>
    <row r="704" s="13" customFormat="1">
      <c r="A704" s="13"/>
      <c r="B704" s="237"/>
      <c r="C704" s="238"/>
      <c r="D704" s="233" t="s">
        <v>149</v>
      </c>
      <c r="E704" s="239" t="s">
        <v>19</v>
      </c>
      <c r="F704" s="240" t="s">
        <v>1629</v>
      </c>
      <c r="G704" s="238"/>
      <c r="H704" s="241">
        <v>10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149</v>
      </c>
      <c r="AU704" s="247" t="s">
        <v>82</v>
      </c>
      <c r="AV704" s="13" t="s">
        <v>82</v>
      </c>
      <c r="AW704" s="13" t="s">
        <v>33</v>
      </c>
      <c r="AX704" s="13" t="s">
        <v>80</v>
      </c>
      <c r="AY704" s="247" t="s">
        <v>138</v>
      </c>
    </row>
    <row r="705" s="2" customFormat="1" ht="24" customHeight="1">
      <c r="A705" s="40"/>
      <c r="B705" s="41"/>
      <c r="C705" s="220" t="s">
        <v>1630</v>
      </c>
      <c r="D705" s="220" t="s">
        <v>140</v>
      </c>
      <c r="E705" s="221" t="s">
        <v>1631</v>
      </c>
      <c r="F705" s="222" t="s">
        <v>1632</v>
      </c>
      <c r="G705" s="223" t="s">
        <v>143</v>
      </c>
      <c r="H705" s="224">
        <v>58.799999999999997</v>
      </c>
      <c r="I705" s="225"/>
      <c r="J705" s="226">
        <f>ROUND(I705*H705,2)</f>
        <v>0</v>
      </c>
      <c r="K705" s="222" t="s">
        <v>144</v>
      </c>
      <c r="L705" s="46"/>
      <c r="M705" s="227" t="s">
        <v>19</v>
      </c>
      <c r="N705" s="228" t="s">
        <v>43</v>
      </c>
      <c r="O705" s="86"/>
      <c r="P705" s="229">
        <f>O705*H705</f>
        <v>0</v>
      </c>
      <c r="Q705" s="229">
        <v>0.0050600000000000003</v>
      </c>
      <c r="R705" s="229">
        <f>Q705*H705</f>
        <v>0.29752800000000001</v>
      </c>
      <c r="S705" s="229">
        <v>0.0050000000000000001</v>
      </c>
      <c r="T705" s="230">
        <f>S705*H705</f>
        <v>0.29399999999999998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31" t="s">
        <v>145</v>
      </c>
      <c r="AT705" s="231" t="s">
        <v>140</v>
      </c>
      <c r="AU705" s="231" t="s">
        <v>82</v>
      </c>
      <c r="AY705" s="19" t="s">
        <v>138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19" t="s">
        <v>80</v>
      </c>
      <c r="BK705" s="232">
        <f>ROUND(I705*H705,2)</f>
        <v>0</v>
      </c>
      <c r="BL705" s="19" t="s">
        <v>145</v>
      </c>
      <c r="BM705" s="231" t="s">
        <v>1633</v>
      </c>
    </row>
    <row r="706" s="2" customFormat="1">
      <c r="A706" s="40"/>
      <c r="B706" s="41"/>
      <c r="C706" s="42"/>
      <c r="D706" s="233" t="s">
        <v>147</v>
      </c>
      <c r="E706" s="42"/>
      <c r="F706" s="234" t="s">
        <v>1632</v>
      </c>
      <c r="G706" s="42"/>
      <c r="H706" s="42"/>
      <c r="I706" s="138"/>
      <c r="J706" s="42"/>
      <c r="K706" s="42"/>
      <c r="L706" s="46"/>
      <c r="M706" s="235"/>
      <c r="N706" s="236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147</v>
      </c>
      <c r="AU706" s="19" t="s">
        <v>82</v>
      </c>
    </row>
    <row r="707" s="13" customFormat="1">
      <c r="A707" s="13"/>
      <c r="B707" s="237"/>
      <c r="C707" s="238"/>
      <c r="D707" s="233" t="s">
        <v>149</v>
      </c>
      <c r="E707" s="239" t="s">
        <v>19</v>
      </c>
      <c r="F707" s="240" t="s">
        <v>1634</v>
      </c>
      <c r="G707" s="238"/>
      <c r="H707" s="241">
        <v>58.799999999999997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149</v>
      </c>
      <c r="AU707" s="247" t="s">
        <v>82</v>
      </c>
      <c r="AV707" s="13" t="s">
        <v>82</v>
      </c>
      <c r="AW707" s="13" t="s">
        <v>33</v>
      </c>
      <c r="AX707" s="13" t="s">
        <v>80</v>
      </c>
      <c r="AY707" s="247" t="s">
        <v>138</v>
      </c>
    </row>
    <row r="708" s="12" customFormat="1" ht="22.8" customHeight="1">
      <c r="A708" s="12"/>
      <c r="B708" s="204"/>
      <c r="C708" s="205"/>
      <c r="D708" s="206" t="s">
        <v>71</v>
      </c>
      <c r="E708" s="218" t="s">
        <v>605</v>
      </c>
      <c r="F708" s="218" t="s">
        <v>606</v>
      </c>
      <c r="G708" s="205"/>
      <c r="H708" s="205"/>
      <c r="I708" s="208"/>
      <c r="J708" s="219">
        <f>BK708</f>
        <v>0</v>
      </c>
      <c r="K708" s="205"/>
      <c r="L708" s="210"/>
      <c r="M708" s="211"/>
      <c r="N708" s="212"/>
      <c r="O708" s="212"/>
      <c r="P708" s="213">
        <f>SUM(P709:P768)</f>
        <v>0</v>
      </c>
      <c r="Q708" s="212"/>
      <c r="R708" s="213">
        <f>SUM(R709:R768)</f>
        <v>0</v>
      </c>
      <c r="S708" s="212"/>
      <c r="T708" s="214">
        <f>SUM(T709:T768)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5" t="s">
        <v>80</v>
      </c>
      <c r="AT708" s="216" t="s">
        <v>71</v>
      </c>
      <c r="AU708" s="216" t="s">
        <v>80</v>
      </c>
      <c r="AY708" s="215" t="s">
        <v>138</v>
      </c>
      <c r="BK708" s="217">
        <f>SUM(BK709:BK768)</f>
        <v>0</v>
      </c>
    </row>
    <row r="709" s="2" customFormat="1" ht="24" customHeight="1">
      <c r="A709" s="40"/>
      <c r="B709" s="41"/>
      <c r="C709" s="220" t="s">
        <v>1635</v>
      </c>
      <c r="D709" s="220" t="s">
        <v>140</v>
      </c>
      <c r="E709" s="221" t="s">
        <v>1636</v>
      </c>
      <c r="F709" s="222" t="s">
        <v>1637</v>
      </c>
      <c r="G709" s="223" t="s">
        <v>305</v>
      </c>
      <c r="H709" s="224">
        <v>5.4020000000000001</v>
      </c>
      <c r="I709" s="225"/>
      <c r="J709" s="226">
        <f>ROUND(I709*H709,2)</f>
        <v>0</v>
      </c>
      <c r="K709" s="222" t="s">
        <v>144</v>
      </c>
      <c r="L709" s="46"/>
      <c r="M709" s="227" t="s">
        <v>19</v>
      </c>
      <c r="N709" s="228" t="s">
        <v>43</v>
      </c>
      <c r="O709" s="86"/>
      <c r="P709" s="229">
        <f>O709*H709</f>
        <v>0</v>
      </c>
      <c r="Q709" s="229">
        <v>0</v>
      </c>
      <c r="R709" s="229">
        <f>Q709*H709</f>
        <v>0</v>
      </c>
      <c r="S709" s="229">
        <v>0</v>
      </c>
      <c r="T709" s="230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31" t="s">
        <v>145</v>
      </c>
      <c r="AT709" s="231" t="s">
        <v>140</v>
      </c>
      <c r="AU709" s="231" t="s">
        <v>82</v>
      </c>
      <c r="AY709" s="19" t="s">
        <v>138</v>
      </c>
      <c r="BE709" s="232">
        <f>IF(N709="základní",J709,0)</f>
        <v>0</v>
      </c>
      <c r="BF709" s="232">
        <f>IF(N709="snížená",J709,0)</f>
        <v>0</v>
      </c>
      <c r="BG709" s="232">
        <f>IF(N709="zákl. přenesená",J709,0)</f>
        <v>0</v>
      </c>
      <c r="BH709" s="232">
        <f>IF(N709="sníž. přenesená",J709,0)</f>
        <v>0</v>
      </c>
      <c r="BI709" s="232">
        <f>IF(N709="nulová",J709,0)</f>
        <v>0</v>
      </c>
      <c r="BJ709" s="19" t="s">
        <v>80</v>
      </c>
      <c r="BK709" s="232">
        <f>ROUND(I709*H709,2)</f>
        <v>0</v>
      </c>
      <c r="BL709" s="19" t="s">
        <v>145</v>
      </c>
      <c r="BM709" s="231" t="s">
        <v>1638</v>
      </c>
    </row>
    <row r="710" s="2" customFormat="1">
      <c r="A710" s="40"/>
      <c r="B710" s="41"/>
      <c r="C710" s="42"/>
      <c r="D710" s="233" t="s">
        <v>147</v>
      </c>
      <c r="E710" s="42"/>
      <c r="F710" s="234" t="s">
        <v>1637</v>
      </c>
      <c r="G710" s="42"/>
      <c r="H710" s="42"/>
      <c r="I710" s="138"/>
      <c r="J710" s="42"/>
      <c r="K710" s="42"/>
      <c r="L710" s="46"/>
      <c r="M710" s="235"/>
      <c r="N710" s="236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147</v>
      </c>
      <c r="AU710" s="19" t="s">
        <v>82</v>
      </c>
    </row>
    <row r="711" s="14" customFormat="1">
      <c r="A711" s="14"/>
      <c r="B711" s="249"/>
      <c r="C711" s="250"/>
      <c r="D711" s="233" t="s">
        <v>149</v>
      </c>
      <c r="E711" s="251" t="s">
        <v>19</v>
      </c>
      <c r="F711" s="252" t="s">
        <v>1639</v>
      </c>
      <c r="G711" s="250"/>
      <c r="H711" s="251" t="s">
        <v>19</v>
      </c>
      <c r="I711" s="253"/>
      <c r="J711" s="250"/>
      <c r="K711" s="250"/>
      <c r="L711" s="254"/>
      <c r="M711" s="255"/>
      <c r="N711" s="256"/>
      <c r="O711" s="256"/>
      <c r="P711" s="256"/>
      <c r="Q711" s="256"/>
      <c r="R711" s="256"/>
      <c r="S711" s="256"/>
      <c r="T711" s="25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8" t="s">
        <v>149</v>
      </c>
      <c r="AU711" s="258" t="s">
        <v>82</v>
      </c>
      <c r="AV711" s="14" t="s">
        <v>80</v>
      </c>
      <c r="AW711" s="14" t="s">
        <v>33</v>
      </c>
      <c r="AX711" s="14" t="s">
        <v>72</v>
      </c>
      <c r="AY711" s="258" t="s">
        <v>138</v>
      </c>
    </row>
    <row r="712" s="13" customFormat="1">
      <c r="A712" s="13"/>
      <c r="B712" s="237"/>
      <c r="C712" s="238"/>
      <c r="D712" s="233" t="s">
        <v>149</v>
      </c>
      <c r="E712" s="239" t="s">
        <v>19</v>
      </c>
      <c r="F712" s="240" t="s">
        <v>1640</v>
      </c>
      <c r="G712" s="238"/>
      <c r="H712" s="241">
        <v>5.4020000000000001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7" t="s">
        <v>149</v>
      </c>
      <c r="AU712" s="247" t="s">
        <v>82</v>
      </c>
      <c r="AV712" s="13" t="s">
        <v>82</v>
      </c>
      <c r="AW712" s="13" t="s">
        <v>33</v>
      </c>
      <c r="AX712" s="13" t="s">
        <v>80</v>
      </c>
      <c r="AY712" s="247" t="s">
        <v>138</v>
      </c>
    </row>
    <row r="713" s="2" customFormat="1" ht="24" customHeight="1">
      <c r="A713" s="40"/>
      <c r="B713" s="41"/>
      <c r="C713" s="220" t="s">
        <v>1641</v>
      </c>
      <c r="D713" s="220" t="s">
        <v>140</v>
      </c>
      <c r="E713" s="221" t="s">
        <v>1642</v>
      </c>
      <c r="F713" s="222" t="s">
        <v>1643</v>
      </c>
      <c r="G713" s="223" t="s">
        <v>305</v>
      </c>
      <c r="H713" s="224">
        <v>189.48599999999999</v>
      </c>
      <c r="I713" s="225"/>
      <c r="J713" s="226">
        <f>ROUND(I713*H713,2)</f>
        <v>0</v>
      </c>
      <c r="K713" s="222" t="s">
        <v>144</v>
      </c>
      <c r="L713" s="46"/>
      <c r="M713" s="227" t="s">
        <v>19</v>
      </c>
      <c r="N713" s="228" t="s">
        <v>43</v>
      </c>
      <c r="O713" s="86"/>
      <c r="P713" s="229">
        <f>O713*H713</f>
        <v>0</v>
      </c>
      <c r="Q713" s="229">
        <v>0</v>
      </c>
      <c r="R713" s="229">
        <f>Q713*H713</f>
        <v>0</v>
      </c>
      <c r="S713" s="229">
        <v>0</v>
      </c>
      <c r="T713" s="230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31" t="s">
        <v>145</v>
      </c>
      <c r="AT713" s="231" t="s">
        <v>140</v>
      </c>
      <c r="AU713" s="231" t="s">
        <v>82</v>
      </c>
      <c r="AY713" s="19" t="s">
        <v>138</v>
      </c>
      <c r="BE713" s="232">
        <f>IF(N713="základní",J713,0)</f>
        <v>0</v>
      </c>
      <c r="BF713" s="232">
        <f>IF(N713="snížená",J713,0)</f>
        <v>0</v>
      </c>
      <c r="BG713" s="232">
        <f>IF(N713="zákl. přenesená",J713,0)</f>
        <v>0</v>
      </c>
      <c r="BH713" s="232">
        <f>IF(N713="sníž. přenesená",J713,0)</f>
        <v>0</v>
      </c>
      <c r="BI713" s="232">
        <f>IF(N713="nulová",J713,0)</f>
        <v>0</v>
      </c>
      <c r="BJ713" s="19" t="s">
        <v>80</v>
      </c>
      <c r="BK713" s="232">
        <f>ROUND(I713*H713,2)</f>
        <v>0</v>
      </c>
      <c r="BL713" s="19" t="s">
        <v>145</v>
      </c>
      <c r="BM713" s="231" t="s">
        <v>1644</v>
      </c>
    </row>
    <row r="714" s="2" customFormat="1">
      <c r="A714" s="40"/>
      <c r="B714" s="41"/>
      <c r="C714" s="42"/>
      <c r="D714" s="233" t="s">
        <v>147</v>
      </c>
      <c r="E714" s="42"/>
      <c r="F714" s="234" t="s">
        <v>1643</v>
      </c>
      <c r="G714" s="42"/>
      <c r="H714" s="42"/>
      <c r="I714" s="138"/>
      <c r="J714" s="42"/>
      <c r="K714" s="42"/>
      <c r="L714" s="46"/>
      <c r="M714" s="235"/>
      <c r="N714" s="236"/>
      <c r="O714" s="86"/>
      <c r="P714" s="86"/>
      <c r="Q714" s="86"/>
      <c r="R714" s="86"/>
      <c r="S714" s="86"/>
      <c r="T714" s="87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T714" s="19" t="s">
        <v>147</v>
      </c>
      <c r="AU714" s="19" t="s">
        <v>82</v>
      </c>
    </row>
    <row r="715" s="14" customFormat="1">
      <c r="A715" s="14"/>
      <c r="B715" s="249"/>
      <c r="C715" s="250"/>
      <c r="D715" s="233" t="s">
        <v>149</v>
      </c>
      <c r="E715" s="251" t="s">
        <v>19</v>
      </c>
      <c r="F715" s="252" t="s">
        <v>1645</v>
      </c>
      <c r="G715" s="250"/>
      <c r="H715" s="251" t="s">
        <v>19</v>
      </c>
      <c r="I715" s="253"/>
      <c r="J715" s="250"/>
      <c r="K715" s="250"/>
      <c r="L715" s="254"/>
      <c r="M715" s="255"/>
      <c r="N715" s="256"/>
      <c r="O715" s="256"/>
      <c r="P715" s="256"/>
      <c r="Q715" s="256"/>
      <c r="R715" s="256"/>
      <c r="S715" s="256"/>
      <c r="T715" s="25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8" t="s">
        <v>149</v>
      </c>
      <c r="AU715" s="258" t="s">
        <v>82</v>
      </c>
      <c r="AV715" s="14" t="s">
        <v>80</v>
      </c>
      <c r="AW715" s="14" t="s">
        <v>33</v>
      </c>
      <c r="AX715" s="14" t="s">
        <v>72</v>
      </c>
      <c r="AY715" s="258" t="s">
        <v>138</v>
      </c>
    </row>
    <row r="716" s="13" customFormat="1">
      <c r="A716" s="13"/>
      <c r="B716" s="237"/>
      <c r="C716" s="238"/>
      <c r="D716" s="233" t="s">
        <v>149</v>
      </c>
      <c r="E716" s="239" t="s">
        <v>19</v>
      </c>
      <c r="F716" s="240" t="s">
        <v>1646</v>
      </c>
      <c r="G716" s="238"/>
      <c r="H716" s="241">
        <v>11.391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149</v>
      </c>
      <c r="AU716" s="247" t="s">
        <v>82</v>
      </c>
      <c r="AV716" s="13" t="s">
        <v>82</v>
      </c>
      <c r="AW716" s="13" t="s">
        <v>33</v>
      </c>
      <c r="AX716" s="13" t="s">
        <v>72</v>
      </c>
      <c r="AY716" s="247" t="s">
        <v>138</v>
      </c>
    </row>
    <row r="717" s="13" customFormat="1">
      <c r="A717" s="13"/>
      <c r="B717" s="237"/>
      <c r="C717" s="238"/>
      <c r="D717" s="233" t="s">
        <v>149</v>
      </c>
      <c r="E717" s="239" t="s">
        <v>19</v>
      </c>
      <c r="F717" s="240" t="s">
        <v>1647</v>
      </c>
      <c r="G717" s="238"/>
      <c r="H717" s="241">
        <v>75.939999999999998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149</v>
      </c>
      <c r="AU717" s="247" t="s">
        <v>82</v>
      </c>
      <c r="AV717" s="13" t="s">
        <v>82</v>
      </c>
      <c r="AW717" s="13" t="s">
        <v>33</v>
      </c>
      <c r="AX717" s="13" t="s">
        <v>72</v>
      </c>
      <c r="AY717" s="247" t="s">
        <v>138</v>
      </c>
    </row>
    <row r="718" s="16" customFormat="1">
      <c r="A718" s="16"/>
      <c r="B718" s="287"/>
      <c r="C718" s="288"/>
      <c r="D718" s="233" t="s">
        <v>149</v>
      </c>
      <c r="E718" s="289" t="s">
        <v>19</v>
      </c>
      <c r="F718" s="290" t="s">
        <v>1074</v>
      </c>
      <c r="G718" s="288"/>
      <c r="H718" s="291">
        <v>87.331000000000003</v>
      </c>
      <c r="I718" s="292"/>
      <c r="J718" s="288"/>
      <c r="K718" s="288"/>
      <c r="L718" s="293"/>
      <c r="M718" s="294"/>
      <c r="N718" s="295"/>
      <c r="O718" s="295"/>
      <c r="P718" s="295"/>
      <c r="Q718" s="295"/>
      <c r="R718" s="295"/>
      <c r="S718" s="295"/>
      <c r="T718" s="29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97" t="s">
        <v>149</v>
      </c>
      <c r="AU718" s="297" t="s">
        <v>82</v>
      </c>
      <c r="AV718" s="16" t="s">
        <v>155</v>
      </c>
      <c r="AW718" s="16" t="s">
        <v>33</v>
      </c>
      <c r="AX718" s="16" t="s">
        <v>72</v>
      </c>
      <c r="AY718" s="297" t="s">
        <v>138</v>
      </c>
    </row>
    <row r="719" s="14" customFormat="1">
      <c r="A719" s="14"/>
      <c r="B719" s="249"/>
      <c r="C719" s="250"/>
      <c r="D719" s="233" t="s">
        <v>149</v>
      </c>
      <c r="E719" s="251" t="s">
        <v>19</v>
      </c>
      <c r="F719" s="252" t="s">
        <v>1648</v>
      </c>
      <c r="G719" s="250"/>
      <c r="H719" s="251" t="s">
        <v>19</v>
      </c>
      <c r="I719" s="253"/>
      <c r="J719" s="250"/>
      <c r="K719" s="250"/>
      <c r="L719" s="254"/>
      <c r="M719" s="255"/>
      <c r="N719" s="256"/>
      <c r="O719" s="256"/>
      <c r="P719" s="256"/>
      <c r="Q719" s="256"/>
      <c r="R719" s="256"/>
      <c r="S719" s="256"/>
      <c r="T719" s="25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8" t="s">
        <v>149</v>
      </c>
      <c r="AU719" s="258" t="s">
        <v>82</v>
      </c>
      <c r="AV719" s="14" t="s">
        <v>80</v>
      </c>
      <c r="AW719" s="14" t="s">
        <v>33</v>
      </c>
      <c r="AX719" s="14" t="s">
        <v>72</v>
      </c>
      <c r="AY719" s="258" t="s">
        <v>138</v>
      </c>
    </row>
    <row r="720" s="13" customFormat="1">
      <c r="A720" s="13"/>
      <c r="B720" s="237"/>
      <c r="C720" s="238"/>
      <c r="D720" s="233" t="s">
        <v>149</v>
      </c>
      <c r="E720" s="239" t="s">
        <v>19</v>
      </c>
      <c r="F720" s="240" t="s">
        <v>1649</v>
      </c>
      <c r="G720" s="238"/>
      <c r="H720" s="241">
        <v>102.155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149</v>
      </c>
      <c r="AU720" s="247" t="s">
        <v>82</v>
      </c>
      <c r="AV720" s="13" t="s">
        <v>82</v>
      </c>
      <c r="AW720" s="13" t="s">
        <v>33</v>
      </c>
      <c r="AX720" s="13" t="s">
        <v>72</v>
      </c>
      <c r="AY720" s="247" t="s">
        <v>138</v>
      </c>
    </row>
    <row r="721" s="16" customFormat="1">
      <c r="A721" s="16"/>
      <c r="B721" s="287"/>
      <c r="C721" s="288"/>
      <c r="D721" s="233" t="s">
        <v>149</v>
      </c>
      <c r="E721" s="289" t="s">
        <v>19</v>
      </c>
      <c r="F721" s="290" t="s">
        <v>1074</v>
      </c>
      <c r="G721" s="288"/>
      <c r="H721" s="291">
        <v>102.155</v>
      </c>
      <c r="I721" s="292"/>
      <c r="J721" s="288"/>
      <c r="K721" s="288"/>
      <c r="L721" s="293"/>
      <c r="M721" s="294"/>
      <c r="N721" s="295"/>
      <c r="O721" s="295"/>
      <c r="P721" s="295"/>
      <c r="Q721" s="295"/>
      <c r="R721" s="295"/>
      <c r="S721" s="295"/>
      <c r="T721" s="29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T721" s="297" t="s">
        <v>149</v>
      </c>
      <c r="AU721" s="297" t="s">
        <v>82</v>
      </c>
      <c r="AV721" s="16" t="s">
        <v>155</v>
      </c>
      <c r="AW721" s="16" t="s">
        <v>33</v>
      </c>
      <c r="AX721" s="16" t="s">
        <v>72</v>
      </c>
      <c r="AY721" s="297" t="s">
        <v>138</v>
      </c>
    </row>
    <row r="722" s="15" customFormat="1">
      <c r="A722" s="15"/>
      <c r="B722" s="276"/>
      <c r="C722" s="277"/>
      <c r="D722" s="233" t="s">
        <v>149</v>
      </c>
      <c r="E722" s="278" t="s">
        <v>19</v>
      </c>
      <c r="F722" s="279" t="s">
        <v>953</v>
      </c>
      <c r="G722" s="277"/>
      <c r="H722" s="280">
        <v>189.48599999999999</v>
      </c>
      <c r="I722" s="281"/>
      <c r="J722" s="277"/>
      <c r="K722" s="277"/>
      <c r="L722" s="282"/>
      <c r="M722" s="283"/>
      <c r="N722" s="284"/>
      <c r="O722" s="284"/>
      <c r="P722" s="284"/>
      <c r="Q722" s="284"/>
      <c r="R722" s="284"/>
      <c r="S722" s="284"/>
      <c r="T722" s="28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86" t="s">
        <v>149</v>
      </c>
      <c r="AU722" s="286" t="s">
        <v>82</v>
      </c>
      <c r="AV722" s="15" t="s">
        <v>145</v>
      </c>
      <c r="AW722" s="15" t="s">
        <v>33</v>
      </c>
      <c r="AX722" s="15" t="s">
        <v>80</v>
      </c>
      <c r="AY722" s="286" t="s">
        <v>138</v>
      </c>
    </row>
    <row r="723" s="2" customFormat="1" ht="16.5" customHeight="1">
      <c r="A723" s="40"/>
      <c r="B723" s="41"/>
      <c r="C723" s="220" t="s">
        <v>1650</v>
      </c>
      <c r="D723" s="220" t="s">
        <v>140</v>
      </c>
      <c r="E723" s="221" t="s">
        <v>1651</v>
      </c>
      <c r="F723" s="222" t="s">
        <v>1652</v>
      </c>
      <c r="G723" s="223" t="s">
        <v>305</v>
      </c>
      <c r="H723" s="224">
        <v>2464.931</v>
      </c>
      <c r="I723" s="225"/>
      <c r="J723" s="226">
        <f>ROUND(I723*H723,2)</f>
        <v>0</v>
      </c>
      <c r="K723" s="222" t="s">
        <v>144</v>
      </c>
      <c r="L723" s="46"/>
      <c r="M723" s="227" t="s">
        <v>19</v>
      </c>
      <c r="N723" s="228" t="s">
        <v>43</v>
      </c>
      <c r="O723" s="86"/>
      <c r="P723" s="229">
        <f>O723*H723</f>
        <v>0</v>
      </c>
      <c r="Q723" s="229">
        <v>0</v>
      </c>
      <c r="R723" s="229">
        <f>Q723*H723</f>
        <v>0</v>
      </c>
      <c r="S723" s="229">
        <v>0</v>
      </c>
      <c r="T723" s="230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31" t="s">
        <v>145</v>
      </c>
      <c r="AT723" s="231" t="s">
        <v>140</v>
      </c>
      <c r="AU723" s="231" t="s">
        <v>82</v>
      </c>
      <c r="AY723" s="19" t="s">
        <v>138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19" t="s">
        <v>80</v>
      </c>
      <c r="BK723" s="232">
        <f>ROUND(I723*H723,2)</f>
        <v>0</v>
      </c>
      <c r="BL723" s="19" t="s">
        <v>145</v>
      </c>
      <c r="BM723" s="231" t="s">
        <v>1653</v>
      </c>
    </row>
    <row r="724" s="2" customFormat="1">
      <c r="A724" s="40"/>
      <c r="B724" s="41"/>
      <c r="C724" s="42"/>
      <c r="D724" s="233" t="s">
        <v>147</v>
      </c>
      <c r="E724" s="42"/>
      <c r="F724" s="234" t="s">
        <v>1652</v>
      </c>
      <c r="G724" s="42"/>
      <c r="H724" s="42"/>
      <c r="I724" s="138"/>
      <c r="J724" s="42"/>
      <c r="K724" s="42"/>
      <c r="L724" s="46"/>
      <c r="M724" s="235"/>
      <c r="N724" s="236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147</v>
      </c>
      <c r="AU724" s="19" t="s">
        <v>82</v>
      </c>
    </row>
    <row r="725" s="14" customFormat="1">
      <c r="A725" s="14"/>
      <c r="B725" s="249"/>
      <c r="C725" s="250"/>
      <c r="D725" s="233" t="s">
        <v>149</v>
      </c>
      <c r="E725" s="251" t="s">
        <v>19</v>
      </c>
      <c r="F725" s="252" t="s">
        <v>1654</v>
      </c>
      <c r="G725" s="250"/>
      <c r="H725" s="251" t="s">
        <v>19</v>
      </c>
      <c r="I725" s="253"/>
      <c r="J725" s="250"/>
      <c r="K725" s="250"/>
      <c r="L725" s="254"/>
      <c r="M725" s="255"/>
      <c r="N725" s="256"/>
      <c r="O725" s="256"/>
      <c r="P725" s="256"/>
      <c r="Q725" s="256"/>
      <c r="R725" s="256"/>
      <c r="S725" s="256"/>
      <c r="T725" s="25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8" t="s">
        <v>149</v>
      </c>
      <c r="AU725" s="258" t="s">
        <v>82</v>
      </c>
      <c r="AV725" s="14" t="s">
        <v>80</v>
      </c>
      <c r="AW725" s="14" t="s">
        <v>33</v>
      </c>
      <c r="AX725" s="14" t="s">
        <v>72</v>
      </c>
      <c r="AY725" s="258" t="s">
        <v>138</v>
      </c>
    </row>
    <row r="726" s="13" customFormat="1">
      <c r="A726" s="13"/>
      <c r="B726" s="237"/>
      <c r="C726" s="238"/>
      <c r="D726" s="233" t="s">
        <v>149</v>
      </c>
      <c r="E726" s="239" t="s">
        <v>19</v>
      </c>
      <c r="F726" s="240" t="s">
        <v>1655</v>
      </c>
      <c r="G726" s="238"/>
      <c r="H726" s="241">
        <v>1940.9449999999999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7" t="s">
        <v>149</v>
      </c>
      <c r="AU726" s="247" t="s">
        <v>82</v>
      </c>
      <c r="AV726" s="13" t="s">
        <v>82</v>
      </c>
      <c r="AW726" s="13" t="s">
        <v>33</v>
      </c>
      <c r="AX726" s="13" t="s">
        <v>72</v>
      </c>
      <c r="AY726" s="247" t="s">
        <v>138</v>
      </c>
    </row>
    <row r="727" s="14" customFormat="1">
      <c r="A727" s="14"/>
      <c r="B727" s="249"/>
      <c r="C727" s="250"/>
      <c r="D727" s="233" t="s">
        <v>149</v>
      </c>
      <c r="E727" s="251" t="s">
        <v>19</v>
      </c>
      <c r="F727" s="252" t="s">
        <v>1656</v>
      </c>
      <c r="G727" s="250"/>
      <c r="H727" s="251" t="s">
        <v>19</v>
      </c>
      <c r="I727" s="253"/>
      <c r="J727" s="250"/>
      <c r="K727" s="250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149</v>
      </c>
      <c r="AU727" s="258" t="s">
        <v>82</v>
      </c>
      <c r="AV727" s="14" t="s">
        <v>80</v>
      </c>
      <c r="AW727" s="14" t="s">
        <v>33</v>
      </c>
      <c r="AX727" s="14" t="s">
        <v>72</v>
      </c>
      <c r="AY727" s="258" t="s">
        <v>138</v>
      </c>
    </row>
    <row r="728" s="13" customFormat="1">
      <c r="A728" s="13"/>
      <c r="B728" s="237"/>
      <c r="C728" s="238"/>
      <c r="D728" s="233" t="s">
        <v>149</v>
      </c>
      <c r="E728" s="239" t="s">
        <v>19</v>
      </c>
      <c r="F728" s="240" t="s">
        <v>1657</v>
      </c>
      <c r="G728" s="238"/>
      <c r="H728" s="241">
        <v>261.993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149</v>
      </c>
      <c r="AU728" s="247" t="s">
        <v>82</v>
      </c>
      <c r="AV728" s="13" t="s">
        <v>82</v>
      </c>
      <c r="AW728" s="13" t="s">
        <v>33</v>
      </c>
      <c r="AX728" s="13" t="s">
        <v>72</v>
      </c>
      <c r="AY728" s="247" t="s">
        <v>138</v>
      </c>
    </row>
    <row r="729" s="14" customFormat="1">
      <c r="A729" s="14"/>
      <c r="B729" s="249"/>
      <c r="C729" s="250"/>
      <c r="D729" s="233" t="s">
        <v>149</v>
      </c>
      <c r="E729" s="251" t="s">
        <v>19</v>
      </c>
      <c r="F729" s="252" t="s">
        <v>1658</v>
      </c>
      <c r="G729" s="250"/>
      <c r="H729" s="251" t="s">
        <v>19</v>
      </c>
      <c r="I729" s="253"/>
      <c r="J729" s="250"/>
      <c r="K729" s="250"/>
      <c r="L729" s="254"/>
      <c r="M729" s="255"/>
      <c r="N729" s="256"/>
      <c r="O729" s="256"/>
      <c r="P729" s="256"/>
      <c r="Q729" s="256"/>
      <c r="R729" s="256"/>
      <c r="S729" s="256"/>
      <c r="T729" s="257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8" t="s">
        <v>149</v>
      </c>
      <c r="AU729" s="258" t="s">
        <v>82</v>
      </c>
      <c r="AV729" s="14" t="s">
        <v>80</v>
      </c>
      <c r="AW729" s="14" t="s">
        <v>33</v>
      </c>
      <c r="AX729" s="14" t="s">
        <v>72</v>
      </c>
      <c r="AY729" s="258" t="s">
        <v>138</v>
      </c>
    </row>
    <row r="730" s="13" customFormat="1">
      <c r="A730" s="13"/>
      <c r="B730" s="237"/>
      <c r="C730" s="238"/>
      <c r="D730" s="233" t="s">
        <v>149</v>
      </c>
      <c r="E730" s="239" t="s">
        <v>19</v>
      </c>
      <c r="F730" s="240" t="s">
        <v>1657</v>
      </c>
      <c r="G730" s="238"/>
      <c r="H730" s="241">
        <v>261.993</v>
      </c>
      <c r="I730" s="242"/>
      <c r="J730" s="238"/>
      <c r="K730" s="238"/>
      <c r="L730" s="243"/>
      <c r="M730" s="244"/>
      <c r="N730" s="245"/>
      <c r="O730" s="245"/>
      <c r="P730" s="245"/>
      <c r="Q730" s="245"/>
      <c r="R730" s="245"/>
      <c r="S730" s="245"/>
      <c r="T730" s="24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7" t="s">
        <v>149</v>
      </c>
      <c r="AU730" s="247" t="s">
        <v>82</v>
      </c>
      <c r="AV730" s="13" t="s">
        <v>82</v>
      </c>
      <c r="AW730" s="13" t="s">
        <v>33</v>
      </c>
      <c r="AX730" s="13" t="s">
        <v>72</v>
      </c>
      <c r="AY730" s="247" t="s">
        <v>138</v>
      </c>
    </row>
    <row r="731" s="15" customFormat="1">
      <c r="A731" s="15"/>
      <c r="B731" s="276"/>
      <c r="C731" s="277"/>
      <c r="D731" s="233" t="s">
        <v>149</v>
      </c>
      <c r="E731" s="278" t="s">
        <v>19</v>
      </c>
      <c r="F731" s="279" t="s">
        <v>953</v>
      </c>
      <c r="G731" s="277"/>
      <c r="H731" s="280">
        <v>2464.931</v>
      </c>
      <c r="I731" s="281"/>
      <c r="J731" s="277"/>
      <c r="K731" s="277"/>
      <c r="L731" s="282"/>
      <c r="M731" s="283"/>
      <c r="N731" s="284"/>
      <c r="O731" s="284"/>
      <c r="P731" s="284"/>
      <c r="Q731" s="284"/>
      <c r="R731" s="284"/>
      <c r="S731" s="284"/>
      <c r="T731" s="28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86" t="s">
        <v>149</v>
      </c>
      <c r="AU731" s="286" t="s">
        <v>82</v>
      </c>
      <c r="AV731" s="15" t="s">
        <v>145</v>
      </c>
      <c r="AW731" s="15" t="s">
        <v>33</v>
      </c>
      <c r="AX731" s="15" t="s">
        <v>80</v>
      </c>
      <c r="AY731" s="286" t="s">
        <v>138</v>
      </c>
    </row>
    <row r="732" s="14" customFormat="1">
      <c r="A732" s="14"/>
      <c r="B732" s="249"/>
      <c r="C732" s="250"/>
      <c r="D732" s="233" t="s">
        <v>149</v>
      </c>
      <c r="E732" s="251" t="s">
        <v>19</v>
      </c>
      <c r="F732" s="252" t="s">
        <v>1659</v>
      </c>
      <c r="G732" s="250"/>
      <c r="H732" s="251" t="s">
        <v>19</v>
      </c>
      <c r="I732" s="253"/>
      <c r="J732" s="250"/>
      <c r="K732" s="250"/>
      <c r="L732" s="254"/>
      <c r="M732" s="255"/>
      <c r="N732" s="256"/>
      <c r="O732" s="256"/>
      <c r="P732" s="256"/>
      <c r="Q732" s="256"/>
      <c r="R732" s="256"/>
      <c r="S732" s="256"/>
      <c r="T732" s="25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8" t="s">
        <v>149</v>
      </c>
      <c r="AU732" s="258" t="s">
        <v>82</v>
      </c>
      <c r="AV732" s="14" t="s">
        <v>80</v>
      </c>
      <c r="AW732" s="14" t="s">
        <v>33</v>
      </c>
      <c r="AX732" s="14" t="s">
        <v>72</v>
      </c>
      <c r="AY732" s="258" t="s">
        <v>138</v>
      </c>
    </row>
    <row r="733" s="2" customFormat="1" ht="24" customHeight="1">
      <c r="A733" s="40"/>
      <c r="B733" s="41"/>
      <c r="C733" s="220" t="s">
        <v>1660</v>
      </c>
      <c r="D733" s="220" t="s">
        <v>140</v>
      </c>
      <c r="E733" s="221" t="s">
        <v>1661</v>
      </c>
      <c r="F733" s="222" t="s">
        <v>1662</v>
      </c>
      <c r="G733" s="223" t="s">
        <v>305</v>
      </c>
      <c r="H733" s="224">
        <v>243.47</v>
      </c>
      <c r="I733" s="225"/>
      <c r="J733" s="226">
        <f>ROUND(I733*H733,2)</f>
        <v>0</v>
      </c>
      <c r="K733" s="222" t="s">
        <v>144</v>
      </c>
      <c r="L733" s="46"/>
      <c r="M733" s="227" t="s">
        <v>19</v>
      </c>
      <c r="N733" s="228" t="s">
        <v>43</v>
      </c>
      <c r="O733" s="86"/>
      <c r="P733" s="229">
        <f>O733*H733</f>
        <v>0</v>
      </c>
      <c r="Q733" s="229">
        <v>0</v>
      </c>
      <c r="R733" s="229">
        <f>Q733*H733</f>
        <v>0</v>
      </c>
      <c r="S733" s="229">
        <v>0</v>
      </c>
      <c r="T733" s="230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31" t="s">
        <v>145</v>
      </c>
      <c r="AT733" s="231" t="s">
        <v>140</v>
      </c>
      <c r="AU733" s="231" t="s">
        <v>82</v>
      </c>
      <c r="AY733" s="19" t="s">
        <v>138</v>
      </c>
      <c r="BE733" s="232">
        <f>IF(N733="základní",J733,0)</f>
        <v>0</v>
      </c>
      <c r="BF733" s="232">
        <f>IF(N733="snížená",J733,0)</f>
        <v>0</v>
      </c>
      <c r="BG733" s="232">
        <f>IF(N733="zákl. přenesená",J733,0)</f>
        <v>0</v>
      </c>
      <c r="BH733" s="232">
        <f>IF(N733="sníž. přenesená",J733,0)</f>
        <v>0</v>
      </c>
      <c r="BI733" s="232">
        <f>IF(N733="nulová",J733,0)</f>
        <v>0</v>
      </c>
      <c r="BJ733" s="19" t="s">
        <v>80</v>
      </c>
      <c r="BK733" s="232">
        <f>ROUND(I733*H733,2)</f>
        <v>0</v>
      </c>
      <c r="BL733" s="19" t="s">
        <v>145</v>
      </c>
      <c r="BM733" s="231" t="s">
        <v>1663</v>
      </c>
    </row>
    <row r="734" s="2" customFormat="1">
      <c r="A734" s="40"/>
      <c r="B734" s="41"/>
      <c r="C734" s="42"/>
      <c r="D734" s="233" t="s">
        <v>147</v>
      </c>
      <c r="E734" s="42"/>
      <c r="F734" s="234" t="s">
        <v>1662</v>
      </c>
      <c r="G734" s="42"/>
      <c r="H734" s="42"/>
      <c r="I734" s="138"/>
      <c r="J734" s="42"/>
      <c r="K734" s="42"/>
      <c r="L734" s="46"/>
      <c r="M734" s="235"/>
      <c r="N734" s="236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147</v>
      </c>
      <c r="AU734" s="19" t="s">
        <v>82</v>
      </c>
    </row>
    <row r="735" s="14" customFormat="1">
      <c r="A735" s="14"/>
      <c r="B735" s="249"/>
      <c r="C735" s="250"/>
      <c r="D735" s="233" t="s">
        <v>149</v>
      </c>
      <c r="E735" s="251" t="s">
        <v>19</v>
      </c>
      <c r="F735" s="252" t="s">
        <v>1639</v>
      </c>
      <c r="G735" s="250"/>
      <c r="H735" s="251" t="s">
        <v>19</v>
      </c>
      <c r="I735" s="253"/>
      <c r="J735" s="250"/>
      <c r="K735" s="250"/>
      <c r="L735" s="254"/>
      <c r="M735" s="255"/>
      <c r="N735" s="256"/>
      <c r="O735" s="256"/>
      <c r="P735" s="256"/>
      <c r="Q735" s="256"/>
      <c r="R735" s="256"/>
      <c r="S735" s="256"/>
      <c r="T735" s="25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8" t="s">
        <v>149</v>
      </c>
      <c r="AU735" s="258" t="s">
        <v>82</v>
      </c>
      <c r="AV735" s="14" t="s">
        <v>80</v>
      </c>
      <c r="AW735" s="14" t="s">
        <v>33</v>
      </c>
      <c r="AX735" s="14" t="s">
        <v>72</v>
      </c>
      <c r="AY735" s="258" t="s">
        <v>138</v>
      </c>
    </row>
    <row r="736" s="13" customFormat="1">
      <c r="A736" s="13"/>
      <c r="B736" s="237"/>
      <c r="C736" s="238"/>
      <c r="D736" s="233" t="s">
        <v>149</v>
      </c>
      <c r="E736" s="239" t="s">
        <v>19</v>
      </c>
      <c r="F736" s="240" t="s">
        <v>1640</v>
      </c>
      <c r="G736" s="238"/>
      <c r="H736" s="241">
        <v>5.4020000000000001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149</v>
      </c>
      <c r="AU736" s="247" t="s">
        <v>82</v>
      </c>
      <c r="AV736" s="13" t="s">
        <v>82</v>
      </c>
      <c r="AW736" s="13" t="s">
        <v>33</v>
      </c>
      <c r="AX736" s="13" t="s">
        <v>72</v>
      </c>
      <c r="AY736" s="247" t="s">
        <v>138</v>
      </c>
    </row>
    <row r="737" s="16" customFormat="1">
      <c r="A737" s="16"/>
      <c r="B737" s="287"/>
      <c r="C737" s="288"/>
      <c r="D737" s="233" t="s">
        <v>149</v>
      </c>
      <c r="E737" s="289" t="s">
        <v>19</v>
      </c>
      <c r="F737" s="290" t="s">
        <v>1074</v>
      </c>
      <c r="G737" s="288"/>
      <c r="H737" s="291">
        <v>5.4020000000000001</v>
      </c>
      <c r="I737" s="292"/>
      <c r="J737" s="288"/>
      <c r="K737" s="288"/>
      <c r="L737" s="293"/>
      <c r="M737" s="294"/>
      <c r="N737" s="295"/>
      <c r="O737" s="295"/>
      <c r="P737" s="295"/>
      <c r="Q737" s="295"/>
      <c r="R737" s="295"/>
      <c r="S737" s="295"/>
      <c r="T737" s="29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T737" s="297" t="s">
        <v>149</v>
      </c>
      <c r="AU737" s="297" t="s">
        <v>82</v>
      </c>
      <c r="AV737" s="16" t="s">
        <v>155</v>
      </c>
      <c r="AW737" s="16" t="s">
        <v>33</v>
      </c>
      <c r="AX737" s="16" t="s">
        <v>72</v>
      </c>
      <c r="AY737" s="297" t="s">
        <v>138</v>
      </c>
    </row>
    <row r="738" s="14" customFormat="1">
      <c r="A738" s="14"/>
      <c r="B738" s="249"/>
      <c r="C738" s="250"/>
      <c r="D738" s="233" t="s">
        <v>149</v>
      </c>
      <c r="E738" s="251" t="s">
        <v>19</v>
      </c>
      <c r="F738" s="252" t="s">
        <v>1664</v>
      </c>
      <c r="G738" s="250"/>
      <c r="H738" s="251" t="s">
        <v>19</v>
      </c>
      <c r="I738" s="253"/>
      <c r="J738" s="250"/>
      <c r="K738" s="250"/>
      <c r="L738" s="254"/>
      <c r="M738" s="255"/>
      <c r="N738" s="256"/>
      <c r="O738" s="256"/>
      <c r="P738" s="256"/>
      <c r="Q738" s="256"/>
      <c r="R738" s="256"/>
      <c r="S738" s="256"/>
      <c r="T738" s="25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8" t="s">
        <v>149</v>
      </c>
      <c r="AU738" s="258" t="s">
        <v>82</v>
      </c>
      <c r="AV738" s="14" t="s">
        <v>80</v>
      </c>
      <c r="AW738" s="14" t="s">
        <v>33</v>
      </c>
      <c r="AX738" s="14" t="s">
        <v>72</v>
      </c>
      <c r="AY738" s="258" t="s">
        <v>138</v>
      </c>
    </row>
    <row r="739" s="13" customFormat="1">
      <c r="A739" s="13"/>
      <c r="B739" s="237"/>
      <c r="C739" s="238"/>
      <c r="D739" s="233" t="s">
        <v>149</v>
      </c>
      <c r="E739" s="239" t="s">
        <v>19</v>
      </c>
      <c r="F739" s="240" t="s">
        <v>1665</v>
      </c>
      <c r="G739" s="238"/>
      <c r="H739" s="241">
        <v>185.94999999999999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7" t="s">
        <v>149</v>
      </c>
      <c r="AU739" s="247" t="s">
        <v>82</v>
      </c>
      <c r="AV739" s="13" t="s">
        <v>82</v>
      </c>
      <c r="AW739" s="13" t="s">
        <v>33</v>
      </c>
      <c r="AX739" s="13" t="s">
        <v>72</v>
      </c>
      <c r="AY739" s="247" t="s">
        <v>138</v>
      </c>
    </row>
    <row r="740" s="13" customFormat="1">
      <c r="A740" s="13"/>
      <c r="B740" s="237"/>
      <c r="C740" s="238"/>
      <c r="D740" s="233" t="s">
        <v>149</v>
      </c>
      <c r="E740" s="239" t="s">
        <v>19</v>
      </c>
      <c r="F740" s="240" t="s">
        <v>1666</v>
      </c>
      <c r="G740" s="238"/>
      <c r="H740" s="241">
        <v>38.194000000000003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149</v>
      </c>
      <c r="AU740" s="247" t="s">
        <v>82</v>
      </c>
      <c r="AV740" s="13" t="s">
        <v>82</v>
      </c>
      <c r="AW740" s="13" t="s">
        <v>33</v>
      </c>
      <c r="AX740" s="13" t="s">
        <v>72</v>
      </c>
      <c r="AY740" s="247" t="s">
        <v>138</v>
      </c>
    </row>
    <row r="741" s="13" customFormat="1">
      <c r="A741" s="13"/>
      <c r="B741" s="237"/>
      <c r="C741" s="238"/>
      <c r="D741" s="233" t="s">
        <v>149</v>
      </c>
      <c r="E741" s="239" t="s">
        <v>19</v>
      </c>
      <c r="F741" s="240" t="s">
        <v>1667</v>
      </c>
      <c r="G741" s="238"/>
      <c r="H741" s="241">
        <v>13.58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149</v>
      </c>
      <c r="AU741" s="247" t="s">
        <v>82</v>
      </c>
      <c r="AV741" s="13" t="s">
        <v>82</v>
      </c>
      <c r="AW741" s="13" t="s">
        <v>33</v>
      </c>
      <c r="AX741" s="13" t="s">
        <v>72</v>
      </c>
      <c r="AY741" s="247" t="s">
        <v>138</v>
      </c>
    </row>
    <row r="742" s="16" customFormat="1">
      <c r="A742" s="16"/>
      <c r="B742" s="287"/>
      <c r="C742" s="288"/>
      <c r="D742" s="233" t="s">
        <v>149</v>
      </c>
      <c r="E742" s="289" t="s">
        <v>19</v>
      </c>
      <c r="F742" s="290" t="s">
        <v>1074</v>
      </c>
      <c r="G742" s="288"/>
      <c r="H742" s="291">
        <v>237.72399999999999</v>
      </c>
      <c r="I742" s="292"/>
      <c r="J742" s="288"/>
      <c r="K742" s="288"/>
      <c r="L742" s="293"/>
      <c r="M742" s="294"/>
      <c r="N742" s="295"/>
      <c r="O742" s="295"/>
      <c r="P742" s="295"/>
      <c r="Q742" s="295"/>
      <c r="R742" s="295"/>
      <c r="S742" s="295"/>
      <c r="T742" s="296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97" t="s">
        <v>149</v>
      </c>
      <c r="AU742" s="297" t="s">
        <v>82</v>
      </c>
      <c r="AV742" s="16" t="s">
        <v>155</v>
      </c>
      <c r="AW742" s="16" t="s">
        <v>33</v>
      </c>
      <c r="AX742" s="16" t="s">
        <v>72</v>
      </c>
      <c r="AY742" s="297" t="s">
        <v>138</v>
      </c>
    </row>
    <row r="743" s="14" customFormat="1">
      <c r="A743" s="14"/>
      <c r="B743" s="249"/>
      <c r="C743" s="250"/>
      <c r="D743" s="233" t="s">
        <v>149</v>
      </c>
      <c r="E743" s="251" t="s">
        <v>19</v>
      </c>
      <c r="F743" s="252" t="s">
        <v>1668</v>
      </c>
      <c r="G743" s="250"/>
      <c r="H743" s="251" t="s">
        <v>19</v>
      </c>
      <c r="I743" s="253"/>
      <c r="J743" s="250"/>
      <c r="K743" s="250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149</v>
      </c>
      <c r="AU743" s="258" t="s">
        <v>82</v>
      </c>
      <c r="AV743" s="14" t="s">
        <v>80</v>
      </c>
      <c r="AW743" s="14" t="s">
        <v>33</v>
      </c>
      <c r="AX743" s="14" t="s">
        <v>72</v>
      </c>
      <c r="AY743" s="258" t="s">
        <v>138</v>
      </c>
    </row>
    <row r="744" s="13" customFormat="1">
      <c r="A744" s="13"/>
      <c r="B744" s="237"/>
      <c r="C744" s="238"/>
      <c r="D744" s="233" t="s">
        <v>149</v>
      </c>
      <c r="E744" s="239" t="s">
        <v>19</v>
      </c>
      <c r="F744" s="240" t="s">
        <v>1669</v>
      </c>
      <c r="G744" s="238"/>
      <c r="H744" s="241">
        <v>0.16400000000000001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149</v>
      </c>
      <c r="AU744" s="247" t="s">
        <v>82</v>
      </c>
      <c r="AV744" s="13" t="s">
        <v>82</v>
      </c>
      <c r="AW744" s="13" t="s">
        <v>33</v>
      </c>
      <c r="AX744" s="13" t="s">
        <v>72</v>
      </c>
      <c r="AY744" s="247" t="s">
        <v>138</v>
      </c>
    </row>
    <row r="745" s="13" customFormat="1">
      <c r="A745" s="13"/>
      <c r="B745" s="237"/>
      <c r="C745" s="238"/>
      <c r="D745" s="233" t="s">
        <v>149</v>
      </c>
      <c r="E745" s="239" t="s">
        <v>19</v>
      </c>
      <c r="F745" s="240" t="s">
        <v>1670</v>
      </c>
      <c r="G745" s="238"/>
      <c r="H745" s="241">
        <v>0.17999999999999999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149</v>
      </c>
      <c r="AU745" s="247" t="s">
        <v>82</v>
      </c>
      <c r="AV745" s="13" t="s">
        <v>82</v>
      </c>
      <c r="AW745" s="13" t="s">
        <v>33</v>
      </c>
      <c r="AX745" s="13" t="s">
        <v>72</v>
      </c>
      <c r="AY745" s="247" t="s">
        <v>138</v>
      </c>
    </row>
    <row r="746" s="16" customFormat="1">
      <c r="A746" s="16"/>
      <c r="B746" s="287"/>
      <c r="C746" s="288"/>
      <c r="D746" s="233" t="s">
        <v>149</v>
      </c>
      <c r="E746" s="289" t="s">
        <v>19</v>
      </c>
      <c r="F746" s="290" t="s">
        <v>1074</v>
      </c>
      <c r="G746" s="288"/>
      <c r="H746" s="291">
        <v>0.34399999999999997</v>
      </c>
      <c r="I746" s="292"/>
      <c r="J746" s="288"/>
      <c r="K746" s="288"/>
      <c r="L746" s="293"/>
      <c r="M746" s="294"/>
      <c r="N746" s="295"/>
      <c r="O746" s="295"/>
      <c r="P746" s="295"/>
      <c r="Q746" s="295"/>
      <c r="R746" s="295"/>
      <c r="S746" s="295"/>
      <c r="T746" s="29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T746" s="297" t="s">
        <v>149</v>
      </c>
      <c r="AU746" s="297" t="s">
        <v>82</v>
      </c>
      <c r="AV746" s="16" t="s">
        <v>155</v>
      </c>
      <c r="AW746" s="16" t="s">
        <v>33</v>
      </c>
      <c r="AX746" s="16" t="s">
        <v>72</v>
      </c>
      <c r="AY746" s="297" t="s">
        <v>138</v>
      </c>
    </row>
    <row r="747" s="15" customFormat="1">
      <c r="A747" s="15"/>
      <c r="B747" s="276"/>
      <c r="C747" s="277"/>
      <c r="D747" s="233" t="s">
        <v>149</v>
      </c>
      <c r="E747" s="278" t="s">
        <v>19</v>
      </c>
      <c r="F747" s="279" t="s">
        <v>953</v>
      </c>
      <c r="G747" s="277"/>
      <c r="H747" s="280">
        <v>243.47</v>
      </c>
      <c r="I747" s="281"/>
      <c r="J747" s="277"/>
      <c r="K747" s="277"/>
      <c r="L747" s="282"/>
      <c r="M747" s="283"/>
      <c r="N747" s="284"/>
      <c r="O747" s="284"/>
      <c r="P747" s="284"/>
      <c r="Q747" s="284"/>
      <c r="R747" s="284"/>
      <c r="S747" s="284"/>
      <c r="T747" s="28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86" t="s">
        <v>149</v>
      </c>
      <c r="AU747" s="286" t="s">
        <v>82</v>
      </c>
      <c r="AV747" s="15" t="s">
        <v>145</v>
      </c>
      <c r="AW747" s="15" t="s">
        <v>33</v>
      </c>
      <c r="AX747" s="15" t="s">
        <v>80</v>
      </c>
      <c r="AY747" s="286" t="s">
        <v>138</v>
      </c>
    </row>
    <row r="748" s="2" customFormat="1" ht="24" customHeight="1">
      <c r="A748" s="40"/>
      <c r="B748" s="41"/>
      <c r="C748" s="220" t="s">
        <v>1671</v>
      </c>
      <c r="D748" s="220" t="s">
        <v>140</v>
      </c>
      <c r="E748" s="221" t="s">
        <v>1672</v>
      </c>
      <c r="F748" s="222" t="s">
        <v>1673</v>
      </c>
      <c r="G748" s="223" t="s">
        <v>305</v>
      </c>
      <c r="H748" s="224">
        <v>4625.9300000000003</v>
      </c>
      <c r="I748" s="225"/>
      <c r="J748" s="226">
        <f>ROUND(I748*H748,2)</f>
        <v>0</v>
      </c>
      <c r="K748" s="222" t="s">
        <v>144</v>
      </c>
      <c r="L748" s="46"/>
      <c r="M748" s="227" t="s">
        <v>19</v>
      </c>
      <c r="N748" s="228" t="s">
        <v>43</v>
      </c>
      <c r="O748" s="86"/>
      <c r="P748" s="229">
        <f>O748*H748</f>
        <v>0</v>
      </c>
      <c r="Q748" s="229">
        <v>0</v>
      </c>
      <c r="R748" s="229">
        <f>Q748*H748</f>
        <v>0</v>
      </c>
      <c r="S748" s="229">
        <v>0</v>
      </c>
      <c r="T748" s="230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31" t="s">
        <v>145</v>
      </c>
      <c r="AT748" s="231" t="s">
        <v>140</v>
      </c>
      <c r="AU748" s="231" t="s">
        <v>82</v>
      </c>
      <c r="AY748" s="19" t="s">
        <v>138</v>
      </c>
      <c r="BE748" s="232">
        <f>IF(N748="základní",J748,0)</f>
        <v>0</v>
      </c>
      <c r="BF748" s="232">
        <f>IF(N748="snížená",J748,0)</f>
        <v>0</v>
      </c>
      <c r="BG748" s="232">
        <f>IF(N748="zákl. přenesená",J748,0)</f>
        <v>0</v>
      </c>
      <c r="BH748" s="232">
        <f>IF(N748="sníž. přenesená",J748,0)</f>
        <v>0</v>
      </c>
      <c r="BI748" s="232">
        <f>IF(N748="nulová",J748,0)</f>
        <v>0</v>
      </c>
      <c r="BJ748" s="19" t="s">
        <v>80</v>
      </c>
      <c r="BK748" s="232">
        <f>ROUND(I748*H748,2)</f>
        <v>0</v>
      </c>
      <c r="BL748" s="19" t="s">
        <v>145</v>
      </c>
      <c r="BM748" s="231" t="s">
        <v>1674</v>
      </c>
    </row>
    <row r="749" s="2" customFormat="1">
      <c r="A749" s="40"/>
      <c r="B749" s="41"/>
      <c r="C749" s="42"/>
      <c r="D749" s="233" t="s">
        <v>147</v>
      </c>
      <c r="E749" s="42"/>
      <c r="F749" s="234" t="s">
        <v>1673</v>
      </c>
      <c r="G749" s="42"/>
      <c r="H749" s="42"/>
      <c r="I749" s="138"/>
      <c r="J749" s="42"/>
      <c r="K749" s="42"/>
      <c r="L749" s="46"/>
      <c r="M749" s="235"/>
      <c r="N749" s="236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147</v>
      </c>
      <c r="AU749" s="19" t="s">
        <v>82</v>
      </c>
    </row>
    <row r="750" s="13" customFormat="1">
      <c r="A750" s="13"/>
      <c r="B750" s="237"/>
      <c r="C750" s="238"/>
      <c r="D750" s="233" t="s">
        <v>149</v>
      </c>
      <c r="E750" s="239" t="s">
        <v>19</v>
      </c>
      <c r="F750" s="240" t="s">
        <v>1675</v>
      </c>
      <c r="G750" s="238"/>
      <c r="H750" s="241">
        <v>4625.9300000000003</v>
      </c>
      <c r="I750" s="242"/>
      <c r="J750" s="238"/>
      <c r="K750" s="238"/>
      <c r="L750" s="243"/>
      <c r="M750" s="244"/>
      <c r="N750" s="245"/>
      <c r="O750" s="245"/>
      <c r="P750" s="245"/>
      <c r="Q750" s="245"/>
      <c r="R750" s="245"/>
      <c r="S750" s="245"/>
      <c r="T750" s="24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7" t="s">
        <v>149</v>
      </c>
      <c r="AU750" s="247" t="s">
        <v>82</v>
      </c>
      <c r="AV750" s="13" t="s">
        <v>82</v>
      </c>
      <c r="AW750" s="13" t="s">
        <v>33</v>
      </c>
      <c r="AX750" s="13" t="s">
        <v>80</v>
      </c>
      <c r="AY750" s="247" t="s">
        <v>138</v>
      </c>
    </row>
    <row r="751" s="14" customFormat="1">
      <c r="A751" s="14"/>
      <c r="B751" s="249"/>
      <c r="C751" s="250"/>
      <c r="D751" s="233" t="s">
        <v>149</v>
      </c>
      <c r="E751" s="251" t="s">
        <v>19</v>
      </c>
      <c r="F751" s="252" t="s">
        <v>1659</v>
      </c>
      <c r="G751" s="250"/>
      <c r="H751" s="251" t="s">
        <v>19</v>
      </c>
      <c r="I751" s="253"/>
      <c r="J751" s="250"/>
      <c r="K751" s="250"/>
      <c r="L751" s="254"/>
      <c r="M751" s="255"/>
      <c r="N751" s="256"/>
      <c r="O751" s="256"/>
      <c r="P751" s="256"/>
      <c r="Q751" s="256"/>
      <c r="R751" s="256"/>
      <c r="S751" s="256"/>
      <c r="T751" s="25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8" t="s">
        <v>149</v>
      </c>
      <c r="AU751" s="258" t="s">
        <v>82</v>
      </c>
      <c r="AV751" s="14" t="s">
        <v>80</v>
      </c>
      <c r="AW751" s="14" t="s">
        <v>33</v>
      </c>
      <c r="AX751" s="14" t="s">
        <v>72</v>
      </c>
      <c r="AY751" s="258" t="s">
        <v>138</v>
      </c>
    </row>
    <row r="752" s="2" customFormat="1" ht="24" customHeight="1">
      <c r="A752" s="40"/>
      <c r="B752" s="41"/>
      <c r="C752" s="220" t="s">
        <v>1676</v>
      </c>
      <c r="D752" s="220" t="s">
        <v>140</v>
      </c>
      <c r="E752" s="221" t="s">
        <v>1677</v>
      </c>
      <c r="F752" s="222" t="s">
        <v>1678</v>
      </c>
      <c r="G752" s="223" t="s">
        <v>305</v>
      </c>
      <c r="H752" s="224">
        <v>330.80099999999999</v>
      </c>
      <c r="I752" s="225"/>
      <c r="J752" s="226">
        <f>ROUND(I752*H752,2)</f>
        <v>0</v>
      </c>
      <c r="K752" s="222" t="s">
        <v>144</v>
      </c>
      <c r="L752" s="46"/>
      <c r="M752" s="227" t="s">
        <v>19</v>
      </c>
      <c r="N752" s="228" t="s">
        <v>43</v>
      </c>
      <c r="O752" s="86"/>
      <c r="P752" s="229">
        <f>O752*H752</f>
        <v>0</v>
      </c>
      <c r="Q752" s="229">
        <v>0</v>
      </c>
      <c r="R752" s="229">
        <f>Q752*H752</f>
        <v>0</v>
      </c>
      <c r="S752" s="229">
        <v>0</v>
      </c>
      <c r="T752" s="230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31" t="s">
        <v>145</v>
      </c>
      <c r="AT752" s="231" t="s">
        <v>140</v>
      </c>
      <c r="AU752" s="231" t="s">
        <v>82</v>
      </c>
      <c r="AY752" s="19" t="s">
        <v>138</v>
      </c>
      <c r="BE752" s="232">
        <f>IF(N752="základní",J752,0)</f>
        <v>0</v>
      </c>
      <c r="BF752" s="232">
        <f>IF(N752="snížená",J752,0)</f>
        <v>0</v>
      </c>
      <c r="BG752" s="232">
        <f>IF(N752="zákl. přenesená",J752,0)</f>
        <v>0</v>
      </c>
      <c r="BH752" s="232">
        <f>IF(N752="sníž. přenesená",J752,0)</f>
        <v>0</v>
      </c>
      <c r="BI752" s="232">
        <f>IF(N752="nulová",J752,0)</f>
        <v>0</v>
      </c>
      <c r="BJ752" s="19" t="s">
        <v>80</v>
      </c>
      <c r="BK752" s="232">
        <f>ROUND(I752*H752,2)</f>
        <v>0</v>
      </c>
      <c r="BL752" s="19" t="s">
        <v>145</v>
      </c>
      <c r="BM752" s="231" t="s">
        <v>1679</v>
      </c>
    </row>
    <row r="753" s="2" customFormat="1">
      <c r="A753" s="40"/>
      <c r="B753" s="41"/>
      <c r="C753" s="42"/>
      <c r="D753" s="233" t="s">
        <v>147</v>
      </c>
      <c r="E753" s="42"/>
      <c r="F753" s="234" t="s">
        <v>1678</v>
      </c>
      <c r="G753" s="42"/>
      <c r="H753" s="42"/>
      <c r="I753" s="138"/>
      <c r="J753" s="42"/>
      <c r="K753" s="42"/>
      <c r="L753" s="46"/>
      <c r="M753" s="235"/>
      <c r="N753" s="236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147</v>
      </c>
      <c r="AU753" s="19" t="s">
        <v>82</v>
      </c>
    </row>
    <row r="754" s="13" customFormat="1">
      <c r="A754" s="13"/>
      <c r="B754" s="237"/>
      <c r="C754" s="238"/>
      <c r="D754" s="233" t="s">
        <v>149</v>
      </c>
      <c r="E754" s="239" t="s">
        <v>19</v>
      </c>
      <c r="F754" s="240" t="s">
        <v>1680</v>
      </c>
      <c r="G754" s="238"/>
      <c r="H754" s="241">
        <v>243.47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7" t="s">
        <v>149</v>
      </c>
      <c r="AU754" s="247" t="s">
        <v>82</v>
      </c>
      <c r="AV754" s="13" t="s">
        <v>82</v>
      </c>
      <c r="AW754" s="13" t="s">
        <v>33</v>
      </c>
      <c r="AX754" s="13" t="s">
        <v>72</v>
      </c>
      <c r="AY754" s="247" t="s">
        <v>138</v>
      </c>
    </row>
    <row r="755" s="14" customFormat="1">
      <c r="A755" s="14"/>
      <c r="B755" s="249"/>
      <c r="C755" s="250"/>
      <c r="D755" s="233" t="s">
        <v>149</v>
      </c>
      <c r="E755" s="251" t="s">
        <v>19</v>
      </c>
      <c r="F755" s="252" t="s">
        <v>1681</v>
      </c>
      <c r="G755" s="250"/>
      <c r="H755" s="251" t="s">
        <v>19</v>
      </c>
      <c r="I755" s="253"/>
      <c r="J755" s="250"/>
      <c r="K755" s="250"/>
      <c r="L755" s="254"/>
      <c r="M755" s="255"/>
      <c r="N755" s="256"/>
      <c r="O755" s="256"/>
      <c r="P755" s="256"/>
      <c r="Q755" s="256"/>
      <c r="R755" s="256"/>
      <c r="S755" s="256"/>
      <c r="T755" s="257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8" t="s">
        <v>149</v>
      </c>
      <c r="AU755" s="258" t="s">
        <v>82</v>
      </c>
      <c r="AV755" s="14" t="s">
        <v>80</v>
      </c>
      <c r="AW755" s="14" t="s">
        <v>33</v>
      </c>
      <c r="AX755" s="14" t="s">
        <v>72</v>
      </c>
      <c r="AY755" s="258" t="s">
        <v>138</v>
      </c>
    </row>
    <row r="756" s="13" customFormat="1">
      <c r="A756" s="13"/>
      <c r="B756" s="237"/>
      <c r="C756" s="238"/>
      <c r="D756" s="233" t="s">
        <v>149</v>
      </c>
      <c r="E756" s="239" t="s">
        <v>19</v>
      </c>
      <c r="F756" s="240" t="s">
        <v>1682</v>
      </c>
      <c r="G756" s="238"/>
      <c r="H756" s="241">
        <v>87.331000000000003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7" t="s">
        <v>149</v>
      </c>
      <c r="AU756" s="247" t="s">
        <v>82</v>
      </c>
      <c r="AV756" s="13" t="s">
        <v>82</v>
      </c>
      <c r="AW756" s="13" t="s">
        <v>33</v>
      </c>
      <c r="AX756" s="13" t="s">
        <v>72</v>
      </c>
      <c r="AY756" s="247" t="s">
        <v>138</v>
      </c>
    </row>
    <row r="757" s="15" customFormat="1">
      <c r="A757" s="15"/>
      <c r="B757" s="276"/>
      <c r="C757" s="277"/>
      <c r="D757" s="233" t="s">
        <v>149</v>
      </c>
      <c r="E757" s="278" t="s">
        <v>19</v>
      </c>
      <c r="F757" s="279" t="s">
        <v>953</v>
      </c>
      <c r="G757" s="277"/>
      <c r="H757" s="280">
        <v>330.80099999999999</v>
      </c>
      <c r="I757" s="281"/>
      <c r="J757" s="277"/>
      <c r="K757" s="277"/>
      <c r="L757" s="282"/>
      <c r="M757" s="283"/>
      <c r="N757" s="284"/>
      <c r="O757" s="284"/>
      <c r="P757" s="284"/>
      <c r="Q757" s="284"/>
      <c r="R757" s="284"/>
      <c r="S757" s="284"/>
      <c r="T757" s="28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86" t="s">
        <v>149</v>
      </c>
      <c r="AU757" s="286" t="s">
        <v>82</v>
      </c>
      <c r="AV757" s="15" t="s">
        <v>145</v>
      </c>
      <c r="AW757" s="15" t="s">
        <v>33</v>
      </c>
      <c r="AX757" s="15" t="s">
        <v>80</v>
      </c>
      <c r="AY757" s="286" t="s">
        <v>138</v>
      </c>
    </row>
    <row r="758" s="2" customFormat="1" ht="24" customHeight="1">
      <c r="A758" s="40"/>
      <c r="B758" s="41"/>
      <c r="C758" s="220" t="s">
        <v>1683</v>
      </c>
      <c r="D758" s="220" t="s">
        <v>140</v>
      </c>
      <c r="E758" s="221" t="s">
        <v>622</v>
      </c>
      <c r="F758" s="222" t="s">
        <v>623</v>
      </c>
      <c r="G758" s="223" t="s">
        <v>305</v>
      </c>
      <c r="H758" s="224">
        <v>339.87900000000002</v>
      </c>
      <c r="I758" s="225"/>
      <c r="J758" s="226">
        <f>ROUND(I758*H758,2)</f>
        <v>0</v>
      </c>
      <c r="K758" s="222" t="s">
        <v>144</v>
      </c>
      <c r="L758" s="46"/>
      <c r="M758" s="227" t="s">
        <v>19</v>
      </c>
      <c r="N758" s="228" t="s">
        <v>43</v>
      </c>
      <c r="O758" s="86"/>
      <c r="P758" s="229">
        <f>O758*H758</f>
        <v>0</v>
      </c>
      <c r="Q758" s="229">
        <v>0</v>
      </c>
      <c r="R758" s="229">
        <f>Q758*H758</f>
        <v>0</v>
      </c>
      <c r="S758" s="229">
        <v>0</v>
      </c>
      <c r="T758" s="230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31" t="s">
        <v>145</v>
      </c>
      <c r="AT758" s="231" t="s">
        <v>140</v>
      </c>
      <c r="AU758" s="231" t="s">
        <v>82</v>
      </c>
      <c r="AY758" s="19" t="s">
        <v>138</v>
      </c>
      <c r="BE758" s="232">
        <f>IF(N758="základní",J758,0)</f>
        <v>0</v>
      </c>
      <c r="BF758" s="232">
        <f>IF(N758="snížená",J758,0)</f>
        <v>0</v>
      </c>
      <c r="BG758" s="232">
        <f>IF(N758="zákl. přenesená",J758,0)</f>
        <v>0</v>
      </c>
      <c r="BH758" s="232">
        <f>IF(N758="sníž. přenesená",J758,0)</f>
        <v>0</v>
      </c>
      <c r="BI758" s="232">
        <f>IF(N758="nulová",J758,0)</f>
        <v>0</v>
      </c>
      <c r="BJ758" s="19" t="s">
        <v>80</v>
      </c>
      <c r="BK758" s="232">
        <f>ROUND(I758*H758,2)</f>
        <v>0</v>
      </c>
      <c r="BL758" s="19" t="s">
        <v>145</v>
      </c>
      <c r="BM758" s="231" t="s">
        <v>1684</v>
      </c>
    </row>
    <row r="759" s="2" customFormat="1">
      <c r="A759" s="40"/>
      <c r="B759" s="41"/>
      <c r="C759" s="42"/>
      <c r="D759" s="233" t="s">
        <v>147</v>
      </c>
      <c r="E759" s="42"/>
      <c r="F759" s="234" t="s">
        <v>623</v>
      </c>
      <c r="G759" s="42"/>
      <c r="H759" s="42"/>
      <c r="I759" s="138"/>
      <c r="J759" s="42"/>
      <c r="K759" s="42"/>
      <c r="L759" s="46"/>
      <c r="M759" s="235"/>
      <c r="N759" s="236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147</v>
      </c>
      <c r="AU759" s="19" t="s">
        <v>82</v>
      </c>
    </row>
    <row r="760" s="14" customFormat="1">
      <c r="A760" s="14"/>
      <c r="B760" s="249"/>
      <c r="C760" s="250"/>
      <c r="D760" s="233" t="s">
        <v>149</v>
      </c>
      <c r="E760" s="251" t="s">
        <v>19</v>
      </c>
      <c r="F760" s="252" t="s">
        <v>1648</v>
      </c>
      <c r="G760" s="250"/>
      <c r="H760" s="251" t="s">
        <v>19</v>
      </c>
      <c r="I760" s="253"/>
      <c r="J760" s="250"/>
      <c r="K760" s="250"/>
      <c r="L760" s="254"/>
      <c r="M760" s="255"/>
      <c r="N760" s="256"/>
      <c r="O760" s="256"/>
      <c r="P760" s="256"/>
      <c r="Q760" s="256"/>
      <c r="R760" s="256"/>
      <c r="S760" s="256"/>
      <c r="T760" s="25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8" t="s">
        <v>149</v>
      </c>
      <c r="AU760" s="258" t="s">
        <v>82</v>
      </c>
      <c r="AV760" s="14" t="s">
        <v>80</v>
      </c>
      <c r="AW760" s="14" t="s">
        <v>33</v>
      </c>
      <c r="AX760" s="14" t="s">
        <v>72</v>
      </c>
      <c r="AY760" s="258" t="s">
        <v>138</v>
      </c>
    </row>
    <row r="761" s="13" customFormat="1">
      <c r="A761" s="13"/>
      <c r="B761" s="237"/>
      <c r="C761" s="238"/>
      <c r="D761" s="233" t="s">
        <v>149</v>
      </c>
      <c r="E761" s="239" t="s">
        <v>19</v>
      </c>
      <c r="F761" s="240" t="s">
        <v>1649</v>
      </c>
      <c r="G761" s="238"/>
      <c r="H761" s="241">
        <v>102.155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149</v>
      </c>
      <c r="AU761" s="247" t="s">
        <v>82</v>
      </c>
      <c r="AV761" s="13" t="s">
        <v>82</v>
      </c>
      <c r="AW761" s="13" t="s">
        <v>33</v>
      </c>
      <c r="AX761" s="13" t="s">
        <v>72</v>
      </c>
      <c r="AY761" s="247" t="s">
        <v>138</v>
      </c>
    </row>
    <row r="762" s="16" customFormat="1">
      <c r="A762" s="16"/>
      <c r="B762" s="287"/>
      <c r="C762" s="288"/>
      <c r="D762" s="233" t="s">
        <v>149</v>
      </c>
      <c r="E762" s="289" t="s">
        <v>19</v>
      </c>
      <c r="F762" s="290" t="s">
        <v>1074</v>
      </c>
      <c r="G762" s="288"/>
      <c r="H762" s="291">
        <v>102.155</v>
      </c>
      <c r="I762" s="292"/>
      <c r="J762" s="288"/>
      <c r="K762" s="288"/>
      <c r="L762" s="293"/>
      <c r="M762" s="294"/>
      <c r="N762" s="295"/>
      <c r="O762" s="295"/>
      <c r="P762" s="295"/>
      <c r="Q762" s="295"/>
      <c r="R762" s="295"/>
      <c r="S762" s="295"/>
      <c r="T762" s="296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297" t="s">
        <v>149</v>
      </c>
      <c r="AU762" s="297" t="s">
        <v>82</v>
      </c>
      <c r="AV762" s="16" t="s">
        <v>155</v>
      </c>
      <c r="AW762" s="16" t="s">
        <v>33</v>
      </c>
      <c r="AX762" s="16" t="s">
        <v>72</v>
      </c>
      <c r="AY762" s="297" t="s">
        <v>138</v>
      </c>
    </row>
    <row r="763" s="14" customFormat="1">
      <c r="A763" s="14"/>
      <c r="B763" s="249"/>
      <c r="C763" s="250"/>
      <c r="D763" s="233" t="s">
        <v>149</v>
      </c>
      <c r="E763" s="251" t="s">
        <v>19</v>
      </c>
      <c r="F763" s="252" t="s">
        <v>1664</v>
      </c>
      <c r="G763" s="250"/>
      <c r="H763" s="251" t="s">
        <v>19</v>
      </c>
      <c r="I763" s="253"/>
      <c r="J763" s="250"/>
      <c r="K763" s="250"/>
      <c r="L763" s="254"/>
      <c r="M763" s="255"/>
      <c r="N763" s="256"/>
      <c r="O763" s="256"/>
      <c r="P763" s="256"/>
      <c r="Q763" s="256"/>
      <c r="R763" s="256"/>
      <c r="S763" s="256"/>
      <c r="T763" s="257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8" t="s">
        <v>149</v>
      </c>
      <c r="AU763" s="258" t="s">
        <v>82</v>
      </c>
      <c r="AV763" s="14" t="s">
        <v>80</v>
      </c>
      <c r="AW763" s="14" t="s">
        <v>33</v>
      </c>
      <c r="AX763" s="14" t="s">
        <v>72</v>
      </c>
      <c r="AY763" s="258" t="s">
        <v>138</v>
      </c>
    </row>
    <row r="764" s="13" customFormat="1">
      <c r="A764" s="13"/>
      <c r="B764" s="237"/>
      <c r="C764" s="238"/>
      <c r="D764" s="233" t="s">
        <v>149</v>
      </c>
      <c r="E764" s="239" t="s">
        <v>19</v>
      </c>
      <c r="F764" s="240" t="s">
        <v>1665</v>
      </c>
      <c r="G764" s="238"/>
      <c r="H764" s="241">
        <v>185.94999999999999</v>
      </c>
      <c r="I764" s="242"/>
      <c r="J764" s="238"/>
      <c r="K764" s="238"/>
      <c r="L764" s="243"/>
      <c r="M764" s="244"/>
      <c r="N764" s="245"/>
      <c r="O764" s="245"/>
      <c r="P764" s="245"/>
      <c r="Q764" s="245"/>
      <c r="R764" s="245"/>
      <c r="S764" s="245"/>
      <c r="T764" s="24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7" t="s">
        <v>149</v>
      </c>
      <c r="AU764" s="247" t="s">
        <v>82</v>
      </c>
      <c r="AV764" s="13" t="s">
        <v>82</v>
      </c>
      <c r="AW764" s="13" t="s">
        <v>33</v>
      </c>
      <c r="AX764" s="13" t="s">
        <v>72</v>
      </c>
      <c r="AY764" s="247" t="s">
        <v>138</v>
      </c>
    </row>
    <row r="765" s="13" customFormat="1">
      <c r="A765" s="13"/>
      <c r="B765" s="237"/>
      <c r="C765" s="238"/>
      <c r="D765" s="233" t="s">
        <v>149</v>
      </c>
      <c r="E765" s="239" t="s">
        <v>19</v>
      </c>
      <c r="F765" s="240" t="s">
        <v>1666</v>
      </c>
      <c r="G765" s="238"/>
      <c r="H765" s="241">
        <v>38.194000000000003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149</v>
      </c>
      <c r="AU765" s="247" t="s">
        <v>82</v>
      </c>
      <c r="AV765" s="13" t="s">
        <v>82</v>
      </c>
      <c r="AW765" s="13" t="s">
        <v>33</v>
      </c>
      <c r="AX765" s="13" t="s">
        <v>72</v>
      </c>
      <c r="AY765" s="247" t="s">
        <v>138</v>
      </c>
    </row>
    <row r="766" s="13" customFormat="1">
      <c r="A766" s="13"/>
      <c r="B766" s="237"/>
      <c r="C766" s="238"/>
      <c r="D766" s="233" t="s">
        <v>149</v>
      </c>
      <c r="E766" s="239" t="s">
        <v>19</v>
      </c>
      <c r="F766" s="240" t="s">
        <v>1667</v>
      </c>
      <c r="G766" s="238"/>
      <c r="H766" s="241">
        <v>13.58</v>
      </c>
      <c r="I766" s="242"/>
      <c r="J766" s="238"/>
      <c r="K766" s="238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149</v>
      </c>
      <c r="AU766" s="247" t="s">
        <v>82</v>
      </c>
      <c r="AV766" s="13" t="s">
        <v>82</v>
      </c>
      <c r="AW766" s="13" t="s">
        <v>33</v>
      </c>
      <c r="AX766" s="13" t="s">
        <v>72</v>
      </c>
      <c r="AY766" s="247" t="s">
        <v>138</v>
      </c>
    </row>
    <row r="767" s="16" customFormat="1">
      <c r="A767" s="16"/>
      <c r="B767" s="287"/>
      <c r="C767" s="288"/>
      <c r="D767" s="233" t="s">
        <v>149</v>
      </c>
      <c r="E767" s="289" t="s">
        <v>19</v>
      </c>
      <c r="F767" s="290" t="s">
        <v>1074</v>
      </c>
      <c r="G767" s="288"/>
      <c r="H767" s="291">
        <v>237.72399999999999</v>
      </c>
      <c r="I767" s="292"/>
      <c r="J767" s="288"/>
      <c r="K767" s="288"/>
      <c r="L767" s="293"/>
      <c r="M767" s="294"/>
      <c r="N767" s="295"/>
      <c r="O767" s="295"/>
      <c r="P767" s="295"/>
      <c r="Q767" s="295"/>
      <c r="R767" s="295"/>
      <c r="S767" s="295"/>
      <c r="T767" s="296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T767" s="297" t="s">
        <v>149</v>
      </c>
      <c r="AU767" s="297" t="s">
        <v>82</v>
      </c>
      <c r="AV767" s="16" t="s">
        <v>155</v>
      </c>
      <c r="AW767" s="16" t="s">
        <v>33</v>
      </c>
      <c r="AX767" s="16" t="s">
        <v>72</v>
      </c>
      <c r="AY767" s="297" t="s">
        <v>138</v>
      </c>
    </row>
    <row r="768" s="15" customFormat="1">
      <c r="A768" s="15"/>
      <c r="B768" s="276"/>
      <c r="C768" s="277"/>
      <c r="D768" s="233" t="s">
        <v>149</v>
      </c>
      <c r="E768" s="278" t="s">
        <v>19</v>
      </c>
      <c r="F768" s="279" t="s">
        <v>953</v>
      </c>
      <c r="G768" s="277"/>
      <c r="H768" s="280">
        <v>339.87900000000002</v>
      </c>
      <c r="I768" s="281"/>
      <c r="J768" s="277"/>
      <c r="K768" s="277"/>
      <c r="L768" s="282"/>
      <c r="M768" s="283"/>
      <c r="N768" s="284"/>
      <c r="O768" s="284"/>
      <c r="P768" s="284"/>
      <c r="Q768" s="284"/>
      <c r="R768" s="284"/>
      <c r="S768" s="284"/>
      <c r="T768" s="28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86" t="s">
        <v>149</v>
      </c>
      <c r="AU768" s="286" t="s">
        <v>82</v>
      </c>
      <c r="AV768" s="15" t="s">
        <v>145</v>
      </c>
      <c r="AW768" s="15" t="s">
        <v>33</v>
      </c>
      <c r="AX768" s="15" t="s">
        <v>80</v>
      </c>
      <c r="AY768" s="286" t="s">
        <v>138</v>
      </c>
    </row>
    <row r="769" s="12" customFormat="1" ht="22.8" customHeight="1">
      <c r="A769" s="12"/>
      <c r="B769" s="204"/>
      <c r="C769" s="205"/>
      <c r="D769" s="206" t="s">
        <v>71</v>
      </c>
      <c r="E769" s="218" t="s">
        <v>627</v>
      </c>
      <c r="F769" s="218" t="s">
        <v>628</v>
      </c>
      <c r="G769" s="205"/>
      <c r="H769" s="205"/>
      <c r="I769" s="208"/>
      <c r="J769" s="219">
        <f>BK769</f>
        <v>0</v>
      </c>
      <c r="K769" s="205"/>
      <c r="L769" s="210"/>
      <c r="M769" s="211"/>
      <c r="N769" s="212"/>
      <c r="O769" s="212"/>
      <c r="P769" s="213">
        <f>SUM(P770:P771)</f>
        <v>0</v>
      </c>
      <c r="Q769" s="212"/>
      <c r="R769" s="213">
        <f>SUM(R770:R771)</f>
        <v>0</v>
      </c>
      <c r="S769" s="212"/>
      <c r="T769" s="214">
        <f>SUM(T770:T771)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15" t="s">
        <v>80</v>
      </c>
      <c r="AT769" s="216" t="s">
        <v>71</v>
      </c>
      <c r="AU769" s="216" t="s">
        <v>80</v>
      </c>
      <c r="AY769" s="215" t="s">
        <v>138</v>
      </c>
      <c r="BK769" s="217">
        <f>SUM(BK770:BK771)</f>
        <v>0</v>
      </c>
    </row>
    <row r="770" s="2" customFormat="1" ht="24" customHeight="1">
      <c r="A770" s="40"/>
      <c r="B770" s="41"/>
      <c r="C770" s="220" t="s">
        <v>1685</v>
      </c>
      <c r="D770" s="220" t="s">
        <v>140</v>
      </c>
      <c r="E770" s="221" t="s">
        <v>1686</v>
      </c>
      <c r="F770" s="222" t="s">
        <v>1687</v>
      </c>
      <c r="G770" s="223" t="s">
        <v>305</v>
      </c>
      <c r="H770" s="224">
        <v>816.40999999999997</v>
      </c>
      <c r="I770" s="225"/>
      <c r="J770" s="226">
        <f>ROUND(I770*H770,2)</f>
        <v>0</v>
      </c>
      <c r="K770" s="222" t="s">
        <v>144</v>
      </c>
      <c r="L770" s="46"/>
      <c r="M770" s="227" t="s">
        <v>19</v>
      </c>
      <c r="N770" s="228" t="s">
        <v>43</v>
      </c>
      <c r="O770" s="86"/>
      <c r="P770" s="229">
        <f>O770*H770</f>
        <v>0</v>
      </c>
      <c r="Q770" s="229">
        <v>0</v>
      </c>
      <c r="R770" s="229">
        <f>Q770*H770</f>
        <v>0</v>
      </c>
      <c r="S770" s="229">
        <v>0</v>
      </c>
      <c r="T770" s="230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31" t="s">
        <v>145</v>
      </c>
      <c r="AT770" s="231" t="s">
        <v>140</v>
      </c>
      <c r="AU770" s="231" t="s">
        <v>82</v>
      </c>
      <c r="AY770" s="19" t="s">
        <v>138</v>
      </c>
      <c r="BE770" s="232">
        <f>IF(N770="základní",J770,0)</f>
        <v>0</v>
      </c>
      <c r="BF770" s="232">
        <f>IF(N770="snížená",J770,0)</f>
        <v>0</v>
      </c>
      <c r="BG770" s="232">
        <f>IF(N770="zákl. přenesená",J770,0)</f>
        <v>0</v>
      </c>
      <c r="BH770" s="232">
        <f>IF(N770="sníž. přenesená",J770,0)</f>
        <v>0</v>
      </c>
      <c r="BI770" s="232">
        <f>IF(N770="nulová",J770,0)</f>
        <v>0</v>
      </c>
      <c r="BJ770" s="19" t="s">
        <v>80</v>
      </c>
      <c r="BK770" s="232">
        <f>ROUND(I770*H770,2)</f>
        <v>0</v>
      </c>
      <c r="BL770" s="19" t="s">
        <v>145</v>
      </c>
      <c r="BM770" s="231" t="s">
        <v>1688</v>
      </c>
    </row>
    <row r="771" s="2" customFormat="1">
      <c r="A771" s="40"/>
      <c r="B771" s="41"/>
      <c r="C771" s="42"/>
      <c r="D771" s="233" t="s">
        <v>147</v>
      </c>
      <c r="E771" s="42"/>
      <c r="F771" s="234" t="s">
        <v>1687</v>
      </c>
      <c r="G771" s="42"/>
      <c r="H771" s="42"/>
      <c r="I771" s="138"/>
      <c r="J771" s="42"/>
      <c r="K771" s="42"/>
      <c r="L771" s="46"/>
      <c r="M771" s="235"/>
      <c r="N771" s="236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147</v>
      </c>
      <c r="AU771" s="19" t="s">
        <v>82</v>
      </c>
    </row>
    <row r="772" s="12" customFormat="1" ht="25.92" customHeight="1">
      <c r="A772" s="12"/>
      <c r="B772" s="204"/>
      <c r="C772" s="205"/>
      <c r="D772" s="206" t="s">
        <v>71</v>
      </c>
      <c r="E772" s="207" t="s">
        <v>1689</v>
      </c>
      <c r="F772" s="207" t="s">
        <v>1690</v>
      </c>
      <c r="G772" s="205"/>
      <c r="H772" s="205"/>
      <c r="I772" s="208"/>
      <c r="J772" s="209">
        <f>BK772</f>
        <v>0</v>
      </c>
      <c r="K772" s="205"/>
      <c r="L772" s="210"/>
      <c r="M772" s="211"/>
      <c r="N772" s="212"/>
      <c r="O772" s="212"/>
      <c r="P772" s="213">
        <f>P773</f>
        <v>0</v>
      </c>
      <c r="Q772" s="212"/>
      <c r="R772" s="213">
        <f>R773</f>
        <v>0.88046550000000012</v>
      </c>
      <c r="S772" s="212"/>
      <c r="T772" s="214">
        <f>T773</f>
        <v>0</v>
      </c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R772" s="215" t="s">
        <v>82</v>
      </c>
      <c r="AT772" s="216" t="s">
        <v>71</v>
      </c>
      <c r="AU772" s="216" t="s">
        <v>72</v>
      </c>
      <c r="AY772" s="215" t="s">
        <v>138</v>
      </c>
      <c r="BK772" s="217">
        <f>BK773</f>
        <v>0</v>
      </c>
    </row>
    <row r="773" s="12" customFormat="1" ht="22.8" customHeight="1">
      <c r="A773" s="12"/>
      <c r="B773" s="204"/>
      <c r="C773" s="205"/>
      <c r="D773" s="206" t="s">
        <v>71</v>
      </c>
      <c r="E773" s="218" t="s">
        <v>1691</v>
      </c>
      <c r="F773" s="218" t="s">
        <v>1692</v>
      </c>
      <c r="G773" s="205"/>
      <c r="H773" s="205"/>
      <c r="I773" s="208"/>
      <c r="J773" s="219">
        <f>BK773</f>
        <v>0</v>
      </c>
      <c r="K773" s="205"/>
      <c r="L773" s="210"/>
      <c r="M773" s="211"/>
      <c r="N773" s="212"/>
      <c r="O773" s="212"/>
      <c r="P773" s="213">
        <f>SUM(P774:P815)</f>
        <v>0</v>
      </c>
      <c r="Q773" s="212"/>
      <c r="R773" s="213">
        <f>SUM(R774:R815)</f>
        <v>0.88046550000000012</v>
      </c>
      <c r="S773" s="212"/>
      <c r="T773" s="214">
        <f>SUM(T774:T815)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15" t="s">
        <v>82</v>
      </c>
      <c r="AT773" s="216" t="s">
        <v>71</v>
      </c>
      <c r="AU773" s="216" t="s">
        <v>80</v>
      </c>
      <c r="AY773" s="215" t="s">
        <v>138</v>
      </c>
      <c r="BK773" s="217">
        <f>SUM(BK774:BK815)</f>
        <v>0</v>
      </c>
    </row>
    <row r="774" s="2" customFormat="1" ht="24" customHeight="1">
      <c r="A774" s="40"/>
      <c r="B774" s="41"/>
      <c r="C774" s="220" t="s">
        <v>1693</v>
      </c>
      <c r="D774" s="220" t="s">
        <v>140</v>
      </c>
      <c r="E774" s="221" t="s">
        <v>1694</v>
      </c>
      <c r="F774" s="222" t="s">
        <v>1695</v>
      </c>
      <c r="G774" s="223" t="s">
        <v>143</v>
      </c>
      <c r="H774" s="224">
        <v>180.90100000000001</v>
      </c>
      <c r="I774" s="225"/>
      <c r="J774" s="226">
        <f>ROUND(I774*H774,2)</f>
        <v>0</v>
      </c>
      <c r="K774" s="222" t="s">
        <v>144</v>
      </c>
      <c r="L774" s="46"/>
      <c r="M774" s="227" t="s">
        <v>19</v>
      </c>
      <c r="N774" s="228" t="s">
        <v>43</v>
      </c>
      <c r="O774" s="86"/>
      <c r="P774" s="229">
        <f>O774*H774</f>
        <v>0</v>
      </c>
      <c r="Q774" s="229">
        <v>0</v>
      </c>
      <c r="R774" s="229">
        <f>Q774*H774</f>
        <v>0</v>
      </c>
      <c r="S774" s="229">
        <v>0</v>
      </c>
      <c r="T774" s="230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31" t="s">
        <v>248</v>
      </c>
      <c r="AT774" s="231" t="s">
        <v>140</v>
      </c>
      <c r="AU774" s="231" t="s">
        <v>82</v>
      </c>
      <c r="AY774" s="19" t="s">
        <v>138</v>
      </c>
      <c r="BE774" s="232">
        <f>IF(N774="základní",J774,0)</f>
        <v>0</v>
      </c>
      <c r="BF774" s="232">
        <f>IF(N774="snížená",J774,0)</f>
        <v>0</v>
      </c>
      <c r="BG774" s="232">
        <f>IF(N774="zákl. přenesená",J774,0)</f>
        <v>0</v>
      </c>
      <c r="BH774" s="232">
        <f>IF(N774="sníž. přenesená",J774,0)</f>
        <v>0</v>
      </c>
      <c r="BI774" s="232">
        <f>IF(N774="nulová",J774,0)</f>
        <v>0</v>
      </c>
      <c r="BJ774" s="19" t="s">
        <v>80</v>
      </c>
      <c r="BK774" s="232">
        <f>ROUND(I774*H774,2)</f>
        <v>0</v>
      </c>
      <c r="BL774" s="19" t="s">
        <v>248</v>
      </c>
      <c r="BM774" s="231" t="s">
        <v>1696</v>
      </c>
    </row>
    <row r="775" s="2" customFormat="1">
      <c r="A775" s="40"/>
      <c r="B775" s="41"/>
      <c r="C775" s="42"/>
      <c r="D775" s="233" t="s">
        <v>147</v>
      </c>
      <c r="E775" s="42"/>
      <c r="F775" s="234" t="s">
        <v>1695</v>
      </c>
      <c r="G775" s="42"/>
      <c r="H775" s="42"/>
      <c r="I775" s="138"/>
      <c r="J775" s="42"/>
      <c r="K775" s="42"/>
      <c r="L775" s="46"/>
      <c r="M775" s="235"/>
      <c r="N775" s="236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9" t="s">
        <v>147</v>
      </c>
      <c r="AU775" s="19" t="s">
        <v>82</v>
      </c>
    </row>
    <row r="776" s="14" customFormat="1">
      <c r="A776" s="14"/>
      <c r="B776" s="249"/>
      <c r="C776" s="250"/>
      <c r="D776" s="233" t="s">
        <v>149</v>
      </c>
      <c r="E776" s="251" t="s">
        <v>19</v>
      </c>
      <c r="F776" s="252" t="s">
        <v>1697</v>
      </c>
      <c r="G776" s="250"/>
      <c r="H776" s="251" t="s">
        <v>19</v>
      </c>
      <c r="I776" s="253"/>
      <c r="J776" s="250"/>
      <c r="K776" s="250"/>
      <c r="L776" s="254"/>
      <c r="M776" s="255"/>
      <c r="N776" s="256"/>
      <c r="O776" s="256"/>
      <c r="P776" s="256"/>
      <c r="Q776" s="256"/>
      <c r="R776" s="256"/>
      <c r="S776" s="256"/>
      <c r="T776" s="25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8" t="s">
        <v>149</v>
      </c>
      <c r="AU776" s="258" t="s">
        <v>82</v>
      </c>
      <c r="AV776" s="14" t="s">
        <v>80</v>
      </c>
      <c r="AW776" s="14" t="s">
        <v>33</v>
      </c>
      <c r="AX776" s="14" t="s">
        <v>72</v>
      </c>
      <c r="AY776" s="258" t="s">
        <v>138</v>
      </c>
    </row>
    <row r="777" s="13" customFormat="1">
      <c r="A777" s="13"/>
      <c r="B777" s="237"/>
      <c r="C777" s="238"/>
      <c r="D777" s="233" t="s">
        <v>149</v>
      </c>
      <c r="E777" s="239" t="s">
        <v>19</v>
      </c>
      <c r="F777" s="240" t="s">
        <v>1698</v>
      </c>
      <c r="G777" s="238"/>
      <c r="H777" s="241">
        <v>47.170000000000002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7" t="s">
        <v>149</v>
      </c>
      <c r="AU777" s="247" t="s">
        <v>82</v>
      </c>
      <c r="AV777" s="13" t="s">
        <v>82</v>
      </c>
      <c r="AW777" s="13" t="s">
        <v>33</v>
      </c>
      <c r="AX777" s="13" t="s">
        <v>72</v>
      </c>
      <c r="AY777" s="247" t="s">
        <v>138</v>
      </c>
    </row>
    <row r="778" s="13" customFormat="1">
      <c r="A778" s="13"/>
      <c r="B778" s="237"/>
      <c r="C778" s="238"/>
      <c r="D778" s="233" t="s">
        <v>149</v>
      </c>
      <c r="E778" s="239" t="s">
        <v>19</v>
      </c>
      <c r="F778" s="240" t="s">
        <v>1699</v>
      </c>
      <c r="G778" s="238"/>
      <c r="H778" s="241">
        <v>8.0079999999999991</v>
      </c>
      <c r="I778" s="242"/>
      <c r="J778" s="238"/>
      <c r="K778" s="238"/>
      <c r="L778" s="243"/>
      <c r="M778" s="244"/>
      <c r="N778" s="245"/>
      <c r="O778" s="245"/>
      <c r="P778" s="245"/>
      <c r="Q778" s="245"/>
      <c r="R778" s="245"/>
      <c r="S778" s="245"/>
      <c r="T778" s="24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7" t="s">
        <v>149</v>
      </c>
      <c r="AU778" s="247" t="s">
        <v>82</v>
      </c>
      <c r="AV778" s="13" t="s">
        <v>82</v>
      </c>
      <c r="AW778" s="13" t="s">
        <v>33</v>
      </c>
      <c r="AX778" s="13" t="s">
        <v>72</v>
      </c>
      <c r="AY778" s="247" t="s">
        <v>138</v>
      </c>
    </row>
    <row r="779" s="13" customFormat="1">
      <c r="A779" s="13"/>
      <c r="B779" s="237"/>
      <c r="C779" s="238"/>
      <c r="D779" s="233" t="s">
        <v>149</v>
      </c>
      <c r="E779" s="239" t="s">
        <v>19</v>
      </c>
      <c r="F779" s="240" t="s">
        <v>1700</v>
      </c>
      <c r="G779" s="238"/>
      <c r="H779" s="241">
        <v>48.780000000000001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7" t="s">
        <v>149</v>
      </c>
      <c r="AU779" s="247" t="s">
        <v>82</v>
      </c>
      <c r="AV779" s="13" t="s">
        <v>82</v>
      </c>
      <c r="AW779" s="13" t="s">
        <v>33</v>
      </c>
      <c r="AX779" s="13" t="s">
        <v>72</v>
      </c>
      <c r="AY779" s="247" t="s">
        <v>138</v>
      </c>
    </row>
    <row r="780" s="13" customFormat="1">
      <c r="A780" s="13"/>
      <c r="B780" s="237"/>
      <c r="C780" s="238"/>
      <c r="D780" s="233" t="s">
        <v>149</v>
      </c>
      <c r="E780" s="239" t="s">
        <v>19</v>
      </c>
      <c r="F780" s="240" t="s">
        <v>1701</v>
      </c>
      <c r="G780" s="238"/>
      <c r="H780" s="241">
        <v>50.887</v>
      </c>
      <c r="I780" s="242"/>
      <c r="J780" s="238"/>
      <c r="K780" s="238"/>
      <c r="L780" s="243"/>
      <c r="M780" s="244"/>
      <c r="N780" s="245"/>
      <c r="O780" s="245"/>
      <c r="P780" s="245"/>
      <c r="Q780" s="245"/>
      <c r="R780" s="245"/>
      <c r="S780" s="245"/>
      <c r="T780" s="246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7" t="s">
        <v>149</v>
      </c>
      <c r="AU780" s="247" t="s">
        <v>82</v>
      </c>
      <c r="AV780" s="13" t="s">
        <v>82</v>
      </c>
      <c r="AW780" s="13" t="s">
        <v>33</v>
      </c>
      <c r="AX780" s="13" t="s">
        <v>72</v>
      </c>
      <c r="AY780" s="247" t="s">
        <v>138</v>
      </c>
    </row>
    <row r="781" s="13" customFormat="1">
      <c r="A781" s="13"/>
      <c r="B781" s="237"/>
      <c r="C781" s="238"/>
      <c r="D781" s="233" t="s">
        <v>149</v>
      </c>
      <c r="E781" s="239" t="s">
        <v>19</v>
      </c>
      <c r="F781" s="240" t="s">
        <v>1702</v>
      </c>
      <c r="G781" s="238"/>
      <c r="H781" s="241">
        <v>26.056000000000001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7" t="s">
        <v>149</v>
      </c>
      <c r="AU781" s="247" t="s">
        <v>82</v>
      </c>
      <c r="AV781" s="13" t="s">
        <v>82</v>
      </c>
      <c r="AW781" s="13" t="s">
        <v>33</v>
      </c>
      <c r="AX781" s="13" t="s">
        <v>72</v>
      </c>
      <c r="AY781" s="247" t="s">
        <v>138</v>
      </c>
    </row>
    <row r="782" s="15" customFormat="1">
      <c r="A782" s="15"/>
      <c r="B782" s="276"/>
      <c r="C782" s="277"/>
      <c r="D782" s="233" t="s">
        <v>149</v>
      </c>
      <c r="E782" s="278" t="s">
        <v>19</v>
      </c>
      <c r="F782" s="279" t="s">
        <v>953</v>
      </c>
      <c r="G782" s="277"/>
      <c r="H782" s="280">
        <v>180.90100000000001</v>
      </c>
      <c r="I782" s="281"/>
      <c r="J782" s="277"/>
      <c r="K782" s="277"/>
      <c r="L782" s="282"/>
      <c r="M782" s="283"/>
      <c r="N782" s="284"/>
      <c r="O782" s="284"/>
      <c r="P782" s="284"/>
      <c r="Q782" s="284"/>
      <c r="R782" s="284"/>
      <c r="S782" s="284"/>
      <c r="T782" s="28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86" t="s">
        <v>149</v>
      </c>
      <c r="AU782" s="286" t="s">
        <v>82</v>
      </c>
      <c r="AV782" s="15" t="s">
        <v>145</v>
      </c>
      <c r="AW782" s="15" t="s">
        <v>33</v>
      </c>
      <c r="AX782" s="15" t="s">
        <v>80</v>
      </c>
      <c r="AY782" s="286" t="s">
        <v>138</v>
      </c>
    </row>
    <row r="783" s="2" customFormat="1" ht="16.5" customHeight="1">
      <c r="A783" s="40"/>
      <c r="B783" s="41"/>
      <c r="C783" s="259" t="s">
        <v>1703</v>
      </c>
      <c r="D783" s="259" t="s">
        <v>268</v>
      </c>
      <c r="E783" s="260" t="s">
        <v>1704</v>
      </c>
      <c r="F783" s="261" t="s">
        <v>1705</v>
      </c>
      <c r="G783" s="262" t="s">
        <v>305</v>
      </c>
      <c r="H783" s="263">
        <v>0.080000000000000002</v>
      </c>
      <c r="I783" s="264"/>
      <c r="J783" s="265">
        <f>ROUND(I783*H783,2)</f>
        <v>0</v>
      </c>
      <c r="K783" s="261" t="s">
        <v>144</v>
      </c>
      <c r="L783" s="266"/>
      <c r="M783" s="267" t="s">
        <v>19</v>
      </c>
      <c r="N783" s="268" t="s">
        <v>43</v>
      </c>
      <c r="O783" s="86"/>
      <c r="P783" s="229">
        <f>O783*H783</f>
        <v>0</v>
      </c>
      <c r="Q783" s="229">
        <v>1</v>
      </c>
      <c r="R783" s="229">
        <f>Q783*H783</f>
        <v>0.080000000000000002</v>
      </c>
      <c r="S783" s="229">
        <v>0</v>
      </c>
      <c r="T783" s="230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31" t="s">
        <v>346</v>
      </c>
      <c r="AT783" s="231" t="s">
        <v>268</v>
      </c>
      <c r="AU783" s="231" t="s">
        <v>82</v>
      </c>
      <c r="AY783" s="19" t="s">
        <v>138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19" t="s">
        <v>80</v>
      </c>
      <c r="BK783" s="232">
        <f>ROUND(I783*H783,2)</f>
        <v>0</v>
      </c>
      <c r="BL783" s="19" t="s">
        <v>248</v>
      </c>
      <c r="BM783" s="231" t="s">
        <v>1706</v>
      </c>
    </row>
    <row r="784" s="2" customFormat="1">
      <c r="A784" s="40"/>
      <c r="B784" s="41"/>
      <c r="C784" s="42"/>
      <c r="D784" s="233" t="s">
        <v>147</v>
      </c>
      <c r="E784" s="42"/>
      <c r="F784" s="234" t="s">
        <v>1705</v>
      </c>
      <c r="G784" s="42"/>
      <c r="H784" s="42"/>
      <c r="I784" s="138"/>
      <c r="J784" s="42"/>
      <c r="K784" s="42"/>
      <c r="L784" s="46"/>
      <c r="M784" s="235"/>
      <c r="N784" s="236"/>
      <c r="O784" s="86"/>
      <c r="P784" s="86"/>
      <c r="Q784" s="86"/>
      <c r="R784" s="86"/>
      <c r="S784" s="86"/>
      <c r="T784" s="87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9" t="s">
        <v>147</v>
      </c>
      <c r="AU784" s="19" t="s">
        <v>82</v>
      </c>
    </row>
    <row r="785" s="14" customFormat="1">
      <c r="A785" s="14"/>
      <c r="B785" s="249"/>
      <c r="C785" s="250"/>
      <c r="D785" s="233" t="s">
        <v>149</v>
      </c>
      <c r="E785" s="251" t="s">
        <v>19</v>
      </c>
      <c r="F785" s="252" t="s">
        <v>1707</v>
      </c>
      <c r="G785" s="250"/>
      <c r="H785" s="251" t="s">
        <v>19</v>
      </c>
      <c r="I785" s="253"/>
      <c r="J785" s="250"/>
      <c r="K785" s="250"/>
      <c r="L785" s="254"/>
      <c r="M785" s="255"/>
      <c r="N785" s="256"/>
      <c r="O785" s="256"/>
      <c r="P785" s="256"/>
      <c r="Q785" s="256"/>
      <c r="R785" s="256"/>
      <c r="S785" s="256"/>
      <c r="T785" s="257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8" t="s">
        <v>149</v>
      </c>
      <c r="AU785" s="258" t="s">
        <v>82</v>
      </c>
      <c r="AV785" s="14" t="s">
        <v>80</v>
      </c>
      <c r="AW785" s="14" t="s">
        <v>33</v>
      </c>
      <c r="AX785" s="14" t="s">
        <v>72</v>
      </c>
      <c r="AY785" s="258" t="s">
        <v>138</v>
      </c>
    </row>
    <row r="786" s="13" customFormat="1">
      <c r="A786" s="13"/>
      <c r="B786" s="237"/>
      <c r="C786" s="238"/>
      <c r="D786" s="233" t="s">
        <v>149</v>
      </c>
      <c r="E786" s="239" t="s">
        <v>19</v>
      </c>
      <c r="F786" s="240" t="s">
        <v>1708</v>
      </c>
      <c r="G786" s="238"/>
      <c r="H786" s="241">
        <v>0.080000000000000002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7" t="s">
        <v>149</v>
      </c>
      <c r="AU786" s="247" t="s">
        <v>82</v>
      </c>
      <c r="AV786" s="13" t="s">
        <v>82</v>
      </c>
      <c r="AW786" s="13" t="s">
        <v>33</v>
      </c>
      <c r="AX786" s="13" t="s">
        <v>80</v>
      </c>
      <c r="AY786" s="247" t="s">
        <v>138</v>
      </c>
    </row>
    <row r="787" s="2" customFormat="1" ht="24" customHeight="1">
      <c r="A787" s="40"/>
      <c r="B787" s="41"/>
      <c r="C787" s="220" t="s">
        <v>1709</v>
      </c>
      <c r="D787" s="220" t="s">
        <v>140</v>
      </c>
      <c r="E787" s="221" t="s">
        <v>1710</v>
      </c>
      <c r="F787" s="222" t="s">
        <v>1711</v>
      </c>
      <c r="G787" s="223" t="s">
        <v>143</v>
      </c>
      <c r="H787" s="224">
        <v>361.80200000000002</v>
      </c>
      <c r="I787" s="225"/>
      <c r="J787" s="226">
        <f>ROUND(I787*H787,2)</f>
        <v>0</v>
      </c>
      <c r="K787" s="222" t="s">
        <v>144</v>
      </c>
      <c r="L787" s="46"/>
      <c r="M787" s="227" t="s">
        <v>19</v>
      </c>
      <c r="N787" s="228" t="s">
        <v>43</v>
      </c>
      <c r="O787" s="86"/>
      <c r="P787" s="229">
        <f>O787*H787</f>
        <v>0</v>
      </c>
      <c r="Q787" s="229">
        <v>0</v>
      </c>
      <c r="R787" s="229">
        <f>Q787*H787</f>
        <v>0</v>
      </c>
      <c r="S787" s="229">
        <v>0</v>
      </c>
      <c r="T787" s="230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31" t="s">
        <v>248</v>
      </c>
      <c r="AT787" s="231" t="s">
        <v>140</v>
      </c>
      <c r="AU787" s="231" t="s">
        <v>82</v>
      </c>
      <c r="AY787" s="19" t="s">
        <v>138</v>
      </c>
      <c r="BE787" s="232">
        <f>IF(N787="základní",J787,0)</f>
        <v>0</v>
      </c>
      <c r="BF787" s="232">
        <f>IF(N787="snížená",J787,0)</f>
        <v>0</v>
      </c>
      <c r="BG787" s="232">
        <f>IF(N787="zákl. přenesená",J787,0)</f>
        <v>0</v>
      </c>
      <c r="BH787" s="232">
        <f>IF(N787="sníž. přenesená",J787,0)</f>
        <v>0</v>
      </c>
      <c r="BI787" s="232">
        <f>IF(N787="nulová",J787,0)</f>
        <v>0</v>
      </c>
      <c r="BJ787" s="19" t="s">
        <v>80</v>
      </c>
      <c r="BK787" s="232">
        <f>ROUND(I787*H787,2)</f>
        <v>0</v>
      </c>
      <c r="BL787" s="19" t="s">
        <v>248</v>
      </c>
      <c r="BM787" s="231" t="s">
        <v>1712</v>
      </c>
    </row>
    <row r="788" s="2" customFormat="1">
      <c r="A788" s="40"/>
      <c r="B788" s="41"/>
      <c r="C788" s="42"/>
      <c r="D788" s="233" t="s">
        <v>147</v>
      </c>
      <c r="E788" s="42"/>
      <c r="F788" s="234" t="s">
        <v>1711</v>
      </c>
      <c r="G788" s="42"/>
      <c r="H788" s="42"/>
      <c r="I788" s="138"/>
      <c r="J788" s="42"/>
      <c r="K788" s="42"/>
      <c r="L788" s="46"/>
      <c r="M788" s="235"/>
      <c r="N788" s="236"/>
      <c r="O788" s="86"/>
      <c r="P788" s="86"/>
      <c r="Q788" s="86"/>
      <c r="R788" s="86"/>
      <c r="S788" s="86"/>
      <c r="T788" s="87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T788" s="19" t="s">
        <v>147</v>
      </c>
      <c r="AU788" s="19" t="s">
        <v>82</v>
      </c>
    </row>
    <row r="789" s="14" customFormat="1">
      <c r="A789" s="14"/>
      <c r="B789" s="249"/>
      <c r="C789" s="250"/>
      <c r="D789" s="233" t="s">
        <v>149</v>
      </c>
      <c r="E789" s="251" t="s">
        <v>19</v>
      </c>
      <c r="F789" s="252" t="s">
        <v>1697</v>
      </c>
      <c r="G789" s="250"/>
      <c r="H789" s="251" t="s">
        <v>19</v>
      </c>
      <c r="I789" s="253"/>
      <c r="J789" s="250"/>
      <c r="K789" s="250"/>
      <c r="L789" s="254"/>
      <c r="M789" s="255"/>
      <c r="N789" s="256"/>
      <c r="O789" s="256"/>
      <c r="P789" s="256"/>
      <c r="Q789" s="256"/>
      <c r="R789" s="256"/>
      <c r="S789" s="256"/>
      <c r="T789" s="25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8" t="s">
        <v>149</v>
      </c>
      <c r="AU789" s="258" t="s">
        <v>82</v>
      </c>
      <c r="AV789" s="14" t="s">
        <v>80</v>
      </c>
      <c r="AW789" s="14" t="s">
        <v>33</v>
      </c>
      <c r="AX789" s="14" t="s">
        <v>72</v>
      </c>
      <c r="AY789" s="258" t="s">
        <v>138</v>
      </c>
    </row>
    <row r="790" s="14" customFormat="1">
      <c r="A790" s="14"/>
      <c r="B790" s="249"/>
      <c r="C790" s="250"/>
      <c r="D790" s="233" t="s">
        <v>149</v>
      </c>
      <c r="E790" s="251" t="s">
        <v>19</v>
      </c>
      <c r="F790" s="252" t="s">
        <v>1713</v>
      </c>
      <c r="G790" s="250"/>
      <c r="H790" s="251" t="s">
        <v>19</v>
      </c>
      <c r="I790" s="253"/>
      <c r="J790" s="250"/>
      <c r="K790" s="250"/>
      <c r="L790" s="254"/>
      <c r="M790" s="255"/>
      <c r="N790" s="256"/>
      <c r="O790" s="256"/>
      <c r="P790" s="256"/>
      <c r="Q790" s="256"/>
      <c r="R790" s="256"/>
      <c r="S790" s="256"/>
      <c r="T790" s="257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8" t="s">
        <v>149</v>
      </c>
      <c r="AU790" s="258" t="s">
        <v>82</v>
      </c>
      <c r="AV790" s="14" t="s">
        <v>80</v>
      </c>
      <c r="AW790" s="14" t="s">
        <v>33</v>
      </c>
      <c r="AX790" s="14" t="s">
        <v>72</v>
      </c>
      <c r="AY790" s="258" t="s">
        <v>138</v>
      </c>
    </row>
    <row r="791" s="13" customFormat="1">
      <c r="A791" s="13"/>
      <c r="B791" s="237"/>
      <c r="C791" s="238"/>
      <c r="D791" s="233" t="s">
        <v>149</v>
      </c>
      <c r="E791" s="239" t="s">
        <v>19</v>
      </c>
      <c r="F791" s="240" t="s">
        <v>1714</v>
      </c>
      <c r="G791" s="238"/>
      <c r="H791" s="241">
        <v>361.80200000000002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7" t="s">
        <v>149</v>
      </c>
      <c r="AU791" s="247" t="s">
        <v>82</v>
      </c>
      <c r="AV791" s="13" t="s">
        <v>82</v>
      </c>
      <c r="AW791" s="13" t="s">
        <v>33</v>
      </c>
      <c r="AX791" s="13" t="s">
        <v>80</v>
      </c>
      <c r="AY791" s="247" t="s">
        <v>138</v>
      </c>
    </row>
    <row r="792" s="2" customFormat="1" ht="16.5" customHeight="1">
      <c r="A792" s="40"/>
      <c r="B792" s="41"/>
      <c r="C792" s="259" t="s">
        <v>1715</v>
      </c>
      <c r="D792" s="259" t="s">
        <v>268</v>
      </c>
      <c r="E792" s="260" t="s">
        <v>1716</v>
      </c>
      <c r="F792" s="261" t="s">
        <v>1717</v>
      </c>
      <c r="G792" s="262" t="s">
        <v>305</v>
      </c>
      <c r="H792" s="263">
        <v>0.19900000000000001</v>
      </c>
      <c r="I792" s="264"/>
      <c r="J792" s="265">
        <f>ROUND(I792*H792,2)</f>
        <v>0</v>
      </c>
      <c r="K792" s="261" t="s">
        <v>144</v>
      </c>
      <c r="L792" s="266"/>
      <c r="M792" s="267" t="s">
        <v>19</v>
      </c>
      <c r="N792" s="268" t="s">
        <v>43</v>
      </c>
      <c r="O792" s="86"/>
      <c r="P792" s="229">
        <f>O792*H792</f>
        <v>0</v>
      </c>
      <c r="Q792" s="229">
        <v>1</v>
      </c>
      <c r="R792" s="229">
        <f>Q792*H792</f>
        <v>0.19900000000000001</v>
      </c>
      <c r="S792" s="229">
        <v>0</v>
      </c>
      <c r="T792" s="230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31" t="s">
        <v>346</v>
      </c>
      <c r="AT792" s="231" t="s">
        <v>268</v>
      </c>
      <c r="AU792" s="231" t="s">
        <v>82</v>
      </c>
      <c r="AY792" s="19" t="s">
        <v>138</v>
      </c>
      <c r="BE792" s="232">
        <f>IF(N792="základní",J792,0)</f>
        <v>0</v>
      </c>
      <c r="BF792" s="232">
        <f>IF(N792="snížená",J792,0)</f>
        <v>0</v>
      </c>
      <c r="BG792" s="232">
        <f>IF(N792="zákl. přenesená",J792,0)</f>
        <v>0</v>
      </c>
      <c r="BH792" s="232">
        <f>IF(N792="sníž. přenesená",J792,0)</f>
        <v>0</v>
      </c>
      <c r="BI792" s="232">
        <f>IF(N792="nulová",J792,0)</f>
        <v>0</v>
      </c>
      <c r="BJ792" s="19" t="s">
        <v>80</v>
      </c>
      <c r="BK792" s="232">
        <f>ROUND(I792*H792,2)</f>
        <v>0</v>
      </c>
      <c r="BL792" s="19" t="s">
        <v>248</v>
      </c>
      <c r="BM792" s="231" t="s">
        <v>1718</v>
      </c>
    </row>
    <row r="793" s="2" customFormat="1">
      <c r="A793" s="40"/>
      <c r="B793" s="41"/>
      <c r="C793" s="42"/>
      <c r="D793" s="233" t="s">
        <v>147</v>
      </c>
      <c r="E793" s="42"/>
      <c r="F793" s="234" t="s">
        <v>1717</v>
      </c>
      <c r="G793" s="42"/>
      <c r="H793" s="42"/>
      <c r="I793" s="138"/>
      <c r="J793" s="42"/>
      <c r="K793" s="42"/>
      <c r="L793" s="46"/>
      <c r="M793" s="235"/>
      <c r="N793" s="236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147</v>
      </c>
      <c r="AU793" s="19" t="s">
        <v>82</v>
      </c>
    </row>
    <row r="794" s="14" customFormat="1">
      <c r="A794" s="14"/>
      <c r="B794" s="249"/>
      <c r="C794" s="250"/>
      <c r="D794" s="233" t="s">
        <v>149</v>
      </c>
      <c r="E794" s="251" t="s">
        <v>19</v>
      </c>
      <c r="F794" s="252" t="s">
        <v>1719</v>
      </c>
      <c r="G794" s="250"/>
      <c r="H794" s="251" t="s">
        <v>19</v>
      </c>
      <c r="I794" s="253"/>
      <c r="J794" s="250"/>
      <c r="K794" s="250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149</v>
      </c>
      <c r="AU794" s="258" t="s">
        <v>82</v>
      </c>
      <c r="AV794" s="14" t="s">
        <v>80</v>
      </c>
      <c r="AW794" s="14" t="s">
        <v>33</v>
      </c>
      <c r="AX794" s="14" t="s">
        <v>72</v>
      </c>
      <c r="AY794" s="258" t="s">
        <v>138</v>
      </c>
    </row>
    <row r="795" s="13" customFormat="1">
      <c r="A795" s="13"/>
      <c r="B795" s="237"/>
      <c r="C795" s="238"/>
      <c r="D795" s="233" t="s">
        <v>149</v>
      </c>
      <c r="E795" s="239" t="s">
        <v>19</v>
      </c>
      <c r="F795" s="240" t="s">
        <v>1720</v>
      </c>
      <c r="G795" s="238"/>
      <c r="H795" s="241">
        <v>0.19900000000000001</v>
      </c>
      <c r="I795" s="242"/>
      <c r="J795" s="238"/>
      <c r="K795" s="238"/>
      <c r="L795" s="243"/>
      <c r="M795" s="244"/>
      <c r="N795" s="245"/>
      <c r="O795" s="245"/>
      <c r="P795" s="245"/>
      <c r="Q795" s="245"/>
      <c r="R795" s="245"/>
      <c r="S795" s="245"/>
      <c r="T795" s="24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7" t="s">
        <v>149</v>
      </c>
      <c r="AU795" s="247" t="s">
        <v>82</v>
      </c>
      <c r="AV795" s="13" t="s">
        <v>82</v>
      </c>
      <c r="AW795" s="13" t="s">
        <v>33</v>
      </c>
      <c r="AX795" s="13" t="s">
        <v>80</v>
      </c>
      <c r="AY795" s="247" t="s">
        <v>138</v>
      </c>
    </row>
    <row r="796" s="2" customFormat="1" ht="24" customHeight="1">
      <c r="A796" s="40"/>
      <c r="B796" s="41"/>
      <c r="C796" s="220" t="s">
        <v>1721</v>
      </c>
      <c r="D796" s="220" t="s">
        <v>140</v>
      </c>
      <c r="E796" s="221" t="s">
        <v>1722</v>
      </c>
      <c r="F796" s="222" t="s">
        <v>1723</v>
      </c>
      <c r="G796" s="223" t="s">
        <v>143</v>
      </c>
      <c r="H796" s="224">
        <v>58.799999999999997</v>
      </c>
      <c r="I796" s="225"/>
      <c r="J796" s="226">
        <f>ROUND(I796*H796,2)</f>
        <v>0</v>
      </c>
      <c r="K796" s="222" t="s">
        <v>144</v>
      </c>
      <c r="L796" s="46"/>
      <c r="M796" s="227" t="s">
        <v>19</v>
      </c>
      <c r="N796" s="228" t="s">
        <v>43</v>
      </c>
      <c r="O796" s="86"/>
      <c r="P796" s="229">
        <f>O796*H796</f>
        <v>0</v>
      </c>
      <c r="Q796" s="229">
        <v>0</v>
      </c>
      <c r="R796" s="229">
        <f>Q796*H796</f>
        <v>0</v>
      </c>
      <c r="S796" s="229">
        <v>0</v>
      </c>
      <c r="T796" s="230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31" t="s">
        <v>248</v>
      </c>
      <c r="AT796" s="231" t="s">
        <v>140</v>
      </c>
      <c r="AU796" s="231" t="s">
        <v>82</v>
      </c>
      <c r="AY796" s="19" t="s">
        <v>138</v>
      </c>
      <c r="BE796" s="232">
        <f>IF(N796="základní",J796,0)</f>
        <v>0</v>
      </c>
      <c r="BF796" s="232">
        <f>IF(N796="snížená",J796,0)</f>
        <v>0</v>
      </c>
      <c r="BG796" s="232">
        <f>IF(N796="zákl. přenesená",J796,0)</f>
        <v>0</v>
      </c>
      <c r="BH796" s="232">
        <f>IF(N796="sníž. přenesená",J796,0)</f>
        <v>0</v>
      </c>
      <c r="BI796" s="232">
        <f>IF(N796="nulová",J796,0)</f>
        <v>0</v>
      </c>
      <c r="BJ796" s="19" t="s">
        <v>80</v>
      </c>
      <c r="BK796" s="232">
        <f>ROUND(I796*H796,2)</f>
        <v>0</v>
      </c>
      <c r="BL796" s="19" t="s">
        <v>248</v>
      </c>
      <c r="BM796" s="231" t="s">
        <v>1724</v>
      </c>
    </row>
    <row r="797" s="2" customFormat="1">
      <c r="A797" s="40"/>
      <c r="B797" s="41"/>
      <c r="C797" s="42"/>
      <c r="D797" s="233" t="s">
        <v>147</v>
      </c>
      <c r="E797" s="42"/>
      <c r="F797" s="234" t="s">
        <v>1723</v>
      </c>
      <c r="G797" s="42"/>
      <c r="H797" s="42"/>
      <c r="I797" s="138"/>
      <c r="J797" s="42"/>
      <c r="K797" s="42"/>
      <c r="L797" s="46"/>
      <c r="M797" s="235"/>
      <c r="N797" s="236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147</v>
      </c>
      <c r="AU797" s="19" t="s">
        <v>82</v>
      </c>
    </row>
    <row r="798" s="14" customFormat="1">
      <c r="A798" s="14"/>
      <c r="B798" s="249"/>
      <c r="C798" s="250"/>
      <c r="D798" s="233" t="s">
        <v>149</v>
      </c>
      <c r="E798" s="251" t="s">
        <v>19</v>
      </c>
      <c r="F798" s="252" t="s">
        <v>1725</v>
      </c>
      <c r="G798" s="250"/>
      <c r="H798" s="251" t="s">
        <v>19</v>
      </c>
      <c r="I798" s="253"/>
      <c r="J798" s="250"/>
      <c r="K798" s="250"/>
      <c r="L798" s="254"/>
      <c r="M798" s="255"/>
      <c r="N798" s="256"/>
      <c r="O798" s="256"/>
      <c r="P798" s="256"/>
      <c r="Q798" s="256"/>
      <c r="R798" s="256"/>
      <c r="S798" s="256"/>
      <c r="T798" s="25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8" t="s">
        <v>149</v>
      </c>
      <c r="AU798" s="258" t="s">
        <v>82</v>
      </c>
      <c r="AV798" s="14" t="s">
        <v>80</v>
      </c>
      <c r="AW798" s="14" t="s">
        <v>33</v>
      </c>
      <c r="AX798" s="14" t="s">
        <v>72</v>
      </c>
      <c r="AY798" s="258" t="s">
        <v>138</v>
      </c>
    </row>
    <row r="799" s="13" customFormat="1">
      <c r="A799" s="13"/>
      <c r="B799" s="237"/>
      <c r="C799" s="238"/>
      <c r="D799" s="233" t="s">
        <v>149</v>
      </c>
      <c r="E799" s="239" t="s">
        <v>19</v>
      </c>
      <c r="F799" s="240" t="s">
        <v>1726</v>
      </c>
      <c r="G799" s="238"/>
      <c r="H799" s="241">
        <v>58.799999999999997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149</v>
      </c>
      <c r="AU799" s="247" t="s">
        <v>82</v>
      </c>
      <c r="AV799" s="13" t="s">
        <v>82</v>
      </c>
      <c r="AW799" s="13" t="s">
        <v>33</v>
      </c>
      <c r="AX799" s="13" t="s">
        <v>80</v>
      </c>
      <c r="AY799" s="247" t="s">
        <v>138</v>
      </c>
    </row>
    <row r="800" s="2" customFormat="1" ht="16.5" customHeight="1">
      <c r="A800" s="40"/>
      <c r="B800" s="41"/>
      <c r="C800" s="259" t="s">
        <v>1727</v>
      </c>
      <c r="D800" s="259" t="s">
        <v>268</v>
      </c>
      <c r="E800" s="260" t="s">
        <v>1728</v>
      </c>
      <c r="F800" s="261" t="s">
        <v>1729</v>
      </c>
      <c r="G800" s="262" t="s">
        <v>143</v>
      </c>
      <c r="H800" s="263">
        <v>67.620000000000005</v>
      </c>
      <c r="I800" s="264"/>
      <c r="J800" s="265">
        <f>ROUND(I800*H800,2)</f>
        <v>0</v>
      </c>
      <c r="K800" s="261" t="s">
        <v>144</v>
      </c>
      <c r="L800" s="266"/>
      <c r="M800" s="267" t="s">
        <v>19</v>
      </c>
      <c r="N800" s="268" t="s">
        <v>43</v>
      </c>
      <c r="O800" s="86"/>
      <c r="P800" s="229">
        <f>O800*H800</f>
        <v>0</v>
      </c>
      <c r="Q800" s="229">
        <v>0.0044999999999999997</v>
      </c>
      <c r="R800" s="229">
        <f>Q800*H800</f>
        <v>0.30429</v>
      </c>
      <c r="S800" s="229">
        <v>0</v>
      </c>
      <c r="T800" s="230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31" t="s">
        <v>346</v>
      </c>
      <c r="AT800" s="231" t="s">
        <v>268</v>
      </c>
      <c r="AU800" s="231" t="s">
        <v>82</v>
      </c>
      <c r="AY800" s="19" t="s">
        <v>138</v>
      </c>
      <c r="BE800" s="232">
        <f>IF(N800="základní",J800,0)</f>
        <v>0</v>
      </c>
      <c r="BF800" s="232">
        <f>IF(N800="snížená",J800,0)</f>
        <v>0</v>
      </c>
      <c r="BG800" s="232">
        <f>IF(N800="zákl. přenesená",J800,0)</f>
        <v>0</v>
      </c>
      <c r="BH800" s="232">
        <f>IF(N800="sníž. přenesená",J800,0)</f>
        <v>0</v>
      </c>
      <c r="BI800" s="232">
        <f>IF(N800="nulová",J800,0)</f>
        <v>0</v>
      </c>
      <c r="BJ800" s="19" t="s">
        <v>80</v>
      </c>
      <c r="BK800" s="232">
        <f>ROUND(I800*H800,2)</f>
        <v>0</v>
      </c>
      <c r="BL800" s="19" t="s">
        <v>248</v>
      </c>
      <c r="BM800" s="231" t="s">
        <v>1730</v>
      </c>
    </row>
    <row r="801" s="2" customFormat="1">
      <c r="A801" s="40"/>
      <c r="B801" s="41"/>
      <c r="C801" s="42"/>
      <c r="D801" s="233" t="s">
        <v>147</v>
      </c>
      <c r="E801" s="42"/>
      <c r="F801" s="234" t="s">
        <v>1729</v>
      </c>
      <c r="G801" s="42"/>
      <c r="H801" s="42"/>
      <c r="I801" s="138"/>
      <c r="J801" s="42"/>
      <c r="K801" s="42"/>
      <c r="L801" s="46"/>
      <c r="M801" s="235"/>
      <c r="N801" s="236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147</v>
      </c>
      <c r="AU801" s="19" t="s">
        <v>82</v>
      </c>
    </row>
    <row r="802" s="13" customFormat="1">
      <c r="A802" s="13"/>
      <c r="B802" s="237"/>
      <c r="C802" s="238"/>
      <c r="D802" s="233" t="s">
        <v>149</v>
      </c>
      <c r="E802" s="239" t="s">
        <v>19</v>
      </c>
      <c r="F802" s="240" t="s">
        <v>1731</v>
      </c>
      <c r="G802" s="238"/>
      <c r="H802" s="241">
        <v>67.620000000000005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7" t="s">
        <v>149</v>
      </c>
      <c r="AU802" s="247" t="s">
        <v>82</v>
      </c>
      <c r="AV802" s="13" t="s">
        <v>82</v>
      </c>
      <c r="AW802" s="13" t="s">
        <v>33</v>
      </c>
      <c r="AX802" s="13" t="s">
        <v>80</v>
      </c>
      <c r="AY802" s="247" t="s">
        <v>138</v>
      </c>
    </row>
    <row r="803" s="2" customFormat="1" ht="24" customHeight="1">
      <c r="A803" s="40"/>
      <c r="B803" s="41"/>
      <c r="C803" s="220" t="s">
        <v>1732</v>
      </c>
      <c r="D803" s="220" t="s">
        <v>140</v>
      </c>
      <c r="E803" s="221" t="s">
        <v>1733</v>
      </c>
      <c r="F803" s="222" t="s">
        <v>1734</v>
      </c>
      <c r="G803" s="223" t="s">
        <v>143</v>
      </c>
      <c r="H803" s="224">
        <v>57.424999999999997</v>
      </c>
      <c r="I803" s="225"/>
      <c r="J803" s="226">
        <f>ROUND(I803*H803,2)</f>
        <v>0</v>
      </c>
      <c r="K803" s="222" t="s">
        <v>144</v>
      </c>
      <c r="L803" s="46"/>
      <c r="M803" s="227" t="s">
        <v>19</v>
      </c>
      <c r="N803" s="228" t="s">
        <v>43</v>
      </c>
      <c r="O803" s="86"/>
      <c r="P803" s="229">
        <f>O803*H803</f>
        <v>0</v>
      </c>
      <c r="Q803" s="229">
        <v>0</v>
      </c>
      <c r="R803" s="229">
        <f>Q803*H803</f>
        <v>0</v>
      </c>
      <c r="S803" s="229">
        <v>0</v>
      </c>
      <c r="T803" s="230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31" t="s">
        <v>248</v>
      </c>
      <c r="AT803" s="231" t="s">
        <v>140</v>
      </c>
      <c r="AU803" s="231" t="s">
        <v>82</v>
      </c>
      <c r="AY803" s="19" t="s">
        <v>138</v>
      </c>
      <c r="BE803" s="232">
        <f>IF(N803="základní",J803,0)</f>
        <v>0</v>
      </c>
      <c r="BF803" s="232">
        <f>IF(N803="snížená",J803,0)</f>
        <v>0</v>
      </c>
      <c r="BG803" s="232">
        <f>IF(N803="zákl. přenesená",J803,0)</f>
        <v>0</v>
      </c>
      <c r="BH803" s="232">
        <f>IF(N803="sníž. přenesená",J803,0)</f>
        <v>0</v>
      </c>
      <c r="BI803" s="232">
        <f>IF(N803="nulová",J803,0)</f>
        <v>0</v>
      </c>
      <c r="BJ803" s="19" t="s">
        <v>80</v>
      </c>
      <c r="BK803" s="232">
        <f>ROUND(I803*H803,2)</f>
        <v>0</v>
      </c>
      <c r="BL803" s="19" t="s">
        <v>248</v>
      </c>
      <c r="BM803" s="231" t="s">
        <v>1735</v>
      </c>
    </row>
    <row r="804" s="2" customFormat="1">
      <c r="A804" s="40"/>
      <c r="B804" s="41"/>
      <c r="C804" s="42"/>
      <c r="D804" s="233" t="s">
        <v>147</v>
      </c>
      <c r="E804" s="42"/>
      <c r="F804" s="234" t="s">
        <v>1734</v>
      </c>
      <c r="G804" s="42"/>
      <c r="H804" s="42"/>
      <c r="I804" s="138"/>
      <c r="J804" s="42"/>
      <c r="K804" s="42"/>
      <c r="L804" s="46"/>
      <c r="M804" s="235"/>
      <c r="N804" s="236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147</v>
      </c>
      <c r="AU804" s="19" t="s">
        <v>82</v>
      </c>
    </row>
    <row r="805" s="14" customFormat="1">
      <c r="A805" s="14"/>
      <c r="B805" s="249"/>
      <c r="C805" s="250"/>
      <c r="D805" s="233" t="s">
        <v>149</v>
      </c>
      <c r="E805" s="251" t="s">
        <v>19</v>
      </c>
      <c r="F805" s="252" t="s">
        <v>1736</v>
      </c>
      <c r="G805" s="250"/>
      <c r="H805" s="251" t="s">
        <v>19</v>
      </c>
      <c r="I805" s="253"/>
      <c r="J805" s="250"/>
      <c r="K805" s="250"/>
      <c r="L805" s="254"/>
      <c r="M805" s="255"/>
      <c r="N805" s="256"/>
      <c r="O805" s="256"/>
      <c r="P805" s="256"/>
      <c r="Q805" s="256"/>
      <c r="R805" s="256"/>
      <c r="S805" s="256"/>
      <c r="T805" s="257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8" t="s">
        <v>149</v>
      </c>
      <c r="AU805" s="258" t="s">
        <v>82</v>
      </c>
      <c r="AV805" s="14" t="s">
        <v>80</v>
      </c>
      <c r="AW805" s="14" t="s">
        <v>33</v>
      </c>
      <c r="AX805" s="14" t="s">
        <v>72</v>
      </c>
      <c r="AY805" s="258" t="s">
        <v>138</v>
      </c>
    </row>
    <row r="806" s="13" customFormat="1">
      <c r="A806" s="13"/>
      <c r="B806" s="237"/>
      <c r="C806" s="238"/>
      <c r="D806" s="233" t="s">
        <v>149</v>
      </c>
      <c r="E806" s="239" t="s">
        <v>19</v>
      </c>
      <c r="F806" s="240" t="s">
        <v>1737</v>
      </c>
      <c r="G806" s="238"/>
      <c r="H806" s="241">
        <v>7.75</v>
      </c>
      <c r="I806" s="242"/>
      <c r="J806" s="238"/>
      <c r="K806" s="238"/>
      <c r="L806" s="243"/>
      <c r="M806" s="244"/>
      <c r="N806" s="245"/>
      <c r="O806" s="245"/>
      <c r="P806" s="245"/>
      <c r="Q806" s="245"/>
      <c r="R806" s="245"/>
      <c r="S806" s="245"/>
      <c r="T806" s="246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7" t="s">
        <v>149</v>
      </c>
      <c r="AU806" s="247" t="s">
        <v>82</v>
      </c>
      <c r="AV806" s="13" t="s">
        <v>82</v>
      </c>
      <c r="AW806" s="13" t="s">
        <v>33</v>
      </c>
      <c r="AX806" s="13" t="s">
        <v>72</v>
      </c>
      <c r="AY806" s="247" t="s">
        <v>138</v>
      </c>
    </row>
    <row r="807" s="13" customFormat="1">
      <c r="A807" s="13"/>
      <c r="B807" s="237"/>
      <c r="C807" s="238"/>
      <c r="D807" s="233" t="s">
        <v>149</v>
      </c>
      <c r="E807" s="239" t="s">
        <v>19</v>
      </c>
      <c r="F807" s="240" t="s">
        <v>1738</v>
      </c>
      <c r="G807" s="238"/>
      <c r="H807" s="241">
        <v>18.375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149</v>
      </c>
      <c r="AU807" s="247" t="s">
        <v>82</v>
      </c>
      <c r="AV807" s="13" t="s">
        <v>82</v>
      </c>
      <c r="AW807" s="13" t="s">
        <v>33</v>
      </c>
      <c r="AX807" s="13" t="s">
        <v>72</v>
      </c>
      <c r="AY807" s="247" t="s">
        <v>138</v>
      </c>
    </row>
    <row r="808" s="13" customFormat="1">
      <c r="A808" s="13"/>
      <c r="B808" s="237"/>
      <c r="C808" s="238"/>
      <c r="D808" s="233" t="s">
        <v>149</v>
      </c>
      <c r="E808" s="239" t="s">
        <v>19</v>
      </c>
      <c r="F808" s="240" t="s">
        <v>1739</v>
      </c>
      <c r="G808" s="238"/>
      <c r="H808" s="241">
        <v>17.100000000000001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149</v>
      </c>
      <c r="AU808" s="247" t="s">
        <v>82</v>
      </c>
      <c r="AV808" s="13" t="s">
        <v>82</v>
      </c>
      <c r="AW808" s="13" t="s">
        <v>33</v>
      </c>
      <c r="AX808" s="13" t="s">
        <v>72</v>
      </c>
      <c r="AY808" s="247" t="s">
        <v>138</v>
      </c>
    </row>
    <row r="809" s="13" customFormat="1">
      <c r="A809" s="13"/>
      <c r="B809" s="237"/>
      <c r="C809" s="238"/>
      <c r="D809" s="233" t="s">
        <v>149</v>
      </c>
      <c r="E809" s="239" t="s">
        <v>19</v>
      </c>
      <c r="F809" s="240" t="s">
        <v>1740</v>
      </c>
      <c r="G809" s="238"/>
      <c r="H809" s="241">
        <v>14.199999999999999</v>
      </c>
      <c r="I809" s="242"/>
      <c r="J809" s="238"/>
      <c r="K809" s="238"/>
      <c r="L809" s="243"/>
      <c r="M809" s="244"/>
      <c r="N809" s="245"/>
      <c r="O809" s="245"/>
      <c r="P809" s="245"/>
      <c r="Q809" s="245"/>
      <c r="R809" s="245"/>
      <c r="S809" s="245"/>
      <c r="T809" s="24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7" t="s">
        <v>149</v>
      </c>
      <c r="AU809" s="247" t="s">
        <v>82</v>
      </c>
      <c r="AV809" s="13" t="s">
        <v>82</v>
      </c>
      <c r="AW809" s="13" t="s">
        <v>33</v>
      </c>
      <c r="AX809" s="13" t="s">
        <v>72</v>
      </c>
      <c r="AY809" s="247" t="s">
        <v>138</v>
      </c>
    </row>
    <row r="810" s="15" customFormat="1">
      <c r="A810" s="15"/>
      <c r="B810" s="276"/>
      <c r="C810" s="277"/>
      <c r="D810" s="233" t="s">
        <v>149</v>
      </c>
      <c r="E810" s="278" t="s">
        <v>19</v>
      </c>
      <c r="F810" s="279" t="s">
        <v>953</v>
      </c>
      <c r="G810" s="277"/>
      <c r="H810" s="280">
        <v>57.424999999999997</v>
      </c>
      <c r="I810" s="281"/>
      <c r="J810" s="277"/>
      <c r="K810" s="277"/>
      <c r="L810" s="282"/>
      <c r="M810" s="283"/>
      <c r="N810" s="284"/>
      <c r="O810" s="284"/>
      <c r="P810" s="284"/>
      <c r="Q810" s="284"/>
      <c r="R810" s="284"/>
      <c r="S810" s="284"/>
      <c r="T810" s="28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86" t="s">
        <v>149</v>
      </c>
      <c r="AU810" s="286" t="s">
        <v>82</v>
      </c>
      <c r="AV810" s="15" t="s">
        <v>145</v>
      </c>
      <c r="AW810" s="15" t="s">
        <v>33</v>
      </c>
      <c r="AX810" s="15" t="s">
        <v>80</v>
      </c>
      <c r="AY810" s="286" t="s">
        <v>138</v>
      </c>
    </row>
    <row r="811" s="2" customFormat="1" ht="16.5" customHeight="1">
      <c r="A811" s="40"/>
      <c r="B811" s="41"/>
      <c r="C811" s="259" t="s">
        <v>1741</v>
      </c>
      <c r="D811" s="259" t="s">
        <v>268</v>
      </c>
      <c r="E811" s="260" t="s">
        <v>1728</v>
      </c>
      <c r="F811" s="261" t="s">
        <v>1729</v>
      </c>
      <c r="G811" s="262" t="s">
        <v>143</v>
      </c>
      <c r="H811" s="263">
        <v>66.039000000000001</v>
      </c>
      <c r="I811" s="264"/>
      <c r="J811" s="265">
        <f>ROUND(I811*H811,2)</f>
        <v>0</v>
      </c>
      <c r="K811" s="261" t="s">
        <v>144</v>
      </c>
      <c r="L811" s="266"/>
      <c r="M811" s="267" t="s">
        <v>19</v>
      </c>
      <c r="N811" s="268" t="s">
        <v>43</v>
      </c>
      <c r="O811" s="86"/>
      <c r="P811" s="229">
        <f>O811*H811</f>
        <v>0</v>
      </c>
      <c r="Q811" s="229">
        <v>0.0044999999999999997</v>
      </c>
      <c r="R811" s="229">
        <f>Q811*H811</f>
        <v>0.29717549999999998</v>
      </c>
      <c r="S811" s="229">
        <v>0</v>
      </c>
      <c r="T811" s="230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31" t="s">
        <v>346</v>
      </c>
      <c r="AT811" s="231" t="s">
        <v>268</v>
      </c>
      <c r="AU811" s="231" t="s">
        <v>82</v>
      </c>
      <c r="AY811" s="19" t="s">
        <v>138</v>
      </c>
      <c r="BE811" s="232">
        <f>IF(N811="základní",J811,0)</f>
        <v>0</v>
      </c>
      <c r="BF811" s="232">
        <f>IF(N811="snížená",J811,0)</f>
        <v>0</v>
      </c>
      <c r="BG811" s="232">
        <f>IF(N811="zákl. přenesená",J811,0)</f>
        <v>0</v>
      </c>
      <c r="BH811" s="232">
        <f>IF(N811="sníž. přenesená",J811,0)</f>
        <v>0</v>
      </c>
      <c r="BI811" s="232">
        <f>IF(N811="nulová",J811,0)</f>
        <v>0</v>
      </c>
      <c r="BJ811" s="19" t="s">
        <v>80</v>
      </c>
      <c r="BK811" s="232">
        <f>ROUND(I811*H811,2)</f>
        <v>0</v>
      </c>
      <c r="BL811" s="19" t="s">
        <v>248</v>
      </c>
      <c r="BM811" s="231" t="s">
        <v>1742</v>
      </c>
    </row>
    <row r="812" s="2" customFormat="1">
      <c r="A812" s="40"/>
      <c r="B812" s="41"/>
      <c r="C812" s="42"/>
      <c r="D812" s="233" t="s">
        <v>147</v>
      </c>
      <c r="E812" s="42"/>
      <c r="F812" s="234" t="s">
        <v>1729</v>
      </c>
      <c r="G812" s="42"/>
      <c r="H812" s="42"/>
      <c r="I812" s="138"/>
      <c r="J812" s="42"/>
      <c r="K812" s="42"/>
      <c r="L812" s="46"/>
      <c r="M812" s="235"/>
      <c r="N812" s="236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147</v>
      </c>
      <c r="AU812" s="19" t="s">
        <v>82</v>
      </c>
    </row>
    <row r="813" s="13" customFormat="1">
      <c r="A813" s="13"/>
      <c r="B813" s="237"/>
      <c r="C813" s="238"/>
      <c r="D813" s="233" t="s">
        <v>149</v>
      </c>
      <c r="E813" s="239" t="s">
        <v>19</v>
      </c>
      <c r="F813" s="240" t="s">
        <v>1743</v>
      </c>
      <c r="G813" s="238"/>
      <c r="H813" s="241">
        <v>66.039000000000001</v>
      </c>
      <c r="I813" s="242"/>
      <c r="J813" s="238"/>
      <c r="K813" s="238"/>
      <c r="L813" s="243"/>
      <c r="M813" s="244"/>
      <c r="N813" s="245"/>
      <c r="O813" s="245"/>
      <c r="P813" s="245"/>
      <c r="Q813" s="245"/>
      <c r="R813" s="245"/>
      <c r="S813" s="245"/>
      <c r="T813" s="24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7" t="s">
        <v>149</v>
      </c>
      <c r="AU813" s="247" t="s">
        <v>82</v>
      </c>
      <c r="AV813" s="13" t="s">
        <v>82</v>
      </c>
      <c r="AW813" s="13" t="s">
        <v>33</v>
      </c>
      <c r="AX813" s="13" t="s">
        <v>80</v>
      </c>
      <c r="AY813" s="247" t="s">
        <v>138</v>
      </c>
    </row>
    <row r="814" s="2" customFormat="1" ht="24" customHeight="1">
      <c r="A814" s="40"/>
      <c r="B814" s="41"/>
      <c r="C814" s="220" t="s">
        <v>1744</v>
      </c>
      <c r="D814" s="220" t="s">
        <v>140</v>
      </c>
      <c r="E814" s="221" t="s">
        <v>1745</v>
      </c>
      <c r="F814" s="222" t="s">
        <v>1746</v>
      </c>
      <c r="G814" s="223" t="s">
        <v>305</v>
      </c>
      <c r="H814" s="224">
        <v>0.88</v>
      </c>
      <c r="I814" s="225"/>
      <c r="J814" s="226">
        <f>ROUND(I814*H814,2)</f>
        <v>0</v>
      </c>
      <c r="K814" s="222" t="s">
        <v>144</v>
      </c>
      <c r="L814" s="46"/>
      <c r="M814" s="227" t="s">
        <v>19</v>
      </c>
      <c r="N814" s="228" t="s">
        <v>43</v>
      </c>
      <c r="O814" s="86"/>
      <c r="P814" s="229">
        <f>O814*H814</f>
        <v>0</v>
      </c>
      <c r="Q814" s="229">
        <v>0</v>
      </c>
      <c r="R814" s="229">
        <f>Q814*H814</f>
        <v>0</v>
      </c>
      <c r="S814" s="229">
        <v>0</v>
      </c>
      <c r="T814" s="230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31" t="s">
        <v>248</v>
      </c>
      <c r="AT814" s="231" t="s">
        <v>140</v>
      </c>
      <c r="AU814" s="231" t="s">
        <v>82</v>
      </c>
      <c r="AY814" s="19" t="s">
        <v>138</v>
      </c>
      <c r="BE814" s="232">
        <f>IF(N814="základní",J814,0)</f>
        <v>0</v>
      </c>
      <c r="BF814" s="232">
        <f>IF(N814="snížená",J814,0)</f>
        <v>0</v>
      </c>
      <c r="BG814" s="232">
        <f>IF(N814="zákl. přenesená",J814,0)</f>
        <v>0</v>
      </c>
      <c r="BH814" s="232">
        <f>IF(N814="sníž. přenesená",J814,0)</f>
        <v>0</v>
      </c>
      <c r="BI814" s="232">
        <f>IF(N814="nulová",J814,0)</f>
        <v>0</v>
      </c>
      <c r="BJ814" s="19" t="s">
        <v>80</v>
      </c>
      <c r="BK814" s="232">
        <f>ROUND(I814*H814,2)</f>
        <v>0</v>
      </c>
      <c r="BL814" s="19" t="s">
        <v>248</v>
      </c>
      <c r="BM814" s="231" t="s">
        <v>1747</v>
      </c>
    </row>
    <row r="815" s="2" customFormat="1">
      <c r="A815" s="40"/>
      <c r="B815" s="41"/>
      <c r="C815" s="42"/>
      <c r="D815" s="233" t="s">
        <v>147</v>
      </c>
      <c r="E815" s="42"/>
      <c r="F815" s="234" t="s">
        <v>1746</v>
      </c>
      <c r="G815" s="42"/>
      <c r="H815" s="42"/>
      <c r="I815" s="138"/>
      <c r="J815" s="42"/>
      <c r="K815" s="42"/>
      <c r="L815" s="46"/>
      <c r="M815" s="235"/>
      <c r="N815" s="236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147</v>
      </c>
      <c r="AU815" s="19" t="s">
        <v>82</v>
      </c>
    </row>
    <row r="816" s="12" customFormat="1" ht="25.92" customHeight="1">
      <c r="A816" s="12"/>
      <c r="B816" s="204"/>
      <c r="C816" s="205"/>
      <c r="D816" s="206" t="s">
        <v>71</v>
      </c>
      <c r="E816" s="207" t="s">
        <v>268</v>
      </c>
      <c r="F816" s="207" t="s">
        <v>1748</v>
      </c>
      <c r="G816" s="205"/>
      <c r="H816" s="205"/>
      <c r="I816" s="208"/>
      <c r="J816" s="209">
        <f>BK816</f>
        <v>0</v>
      </c>
      <c r="K816" s="205"/>
      <c r="L816" s="210"/>
      <c r="M816" s="211"/>
      <c r="N816" s="212"/>
      <c r="O816" s="212"/>
      <c r="P816" s="213">
        <f>P817+P827</f>
        <v>0</v>
      </c>
      <c r="Q816" s="212"/>
      <c r="R816" s="213">
        <f>R817+R827</f>
        <v>0</v>
      </c>
      <c r="S816" s="212"/>
      <c r="T816" s="214">
        <f>T817+T827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15" t="s">
        <v>155</v>
      </c>
      <c r="AT816" s="216" t="s">
        <v>71</v>
      </c>
      <c r="AU816" s="216" t="s">
        <v>72</v>
      </c>
      <c r="AY816" s="215" t="s">
        <v>138</v>
      </c>
      <c r="BK816" s="217">
        <f>BK817+BK827</f>
        <v>0</v>
      </c>
    </row>
    <row r="817" s="12" customFormat="1" ht="22.8" customHeight="1">
      <c r="A817" s="12"/>
      <c r="B817" s="204"/>
      <c r="C817" s="205"/>
      <c r="D817" s="206" t="s">
        <v>71</v>
      </c>
      <c r="E817" s="218" t="s">
        <v>1749</v>
      </c>
      <c r="F817" s="218" t="s">
        <v>1750</v>
      </c>
      <c r="G817" s="205"/>
      <c r="H817" s="205"/>
      <c r="I817" s="208"/>
      <c r="J817" s="219">
        <f>BK817</f>
        <v>0</v>
      </c>
      <c r="K817" s="205"/>
      <c r="L817" s="210"/>
      <c r="M817" s="211"/>
      <c r="N817" s="212"/>
      <c r="O817" s="212"/>
      <c r="P817" s="213">
        <f>SUM(P818:P826)</f>
        <v>0</v>
      </c>
      <c r="Q817" s="212"/>
      <c r="R817" s="213">
        <f>SUM(R818:R826)</f>
        <v>0</v>
      </c>
      <c r="S817" s="212"/>
      <c r="T817" s="214">
        <f>SUM(T818:T826)</f>
        <v>0</v>
      </c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R817" s="215" t="s">
        <v>155</v>
      </c>
      <c r="AT817" s="216" t="s">
        <v>71</v>
      </c>
      <c r="AU817" s="216" t="s">
        <v>80</v>
      </c>
      <c r="AY817" s="215" t="s">
        <v>138</v>
      </c>
      <c r="BK817" s="217">
        <f>SUM(BK818:BK826)</f>
        <v>0</v>
      </c>
    </row>
    <row r="818" s="2" customFormat="1" ht="24" customHeight="1">
      <c r="A818" s="40"/>
      <c r="B818" s="41"/>
      <c r="C818" s="220" t="s">
        <v>1751</v>
      </c>
      <c r="D818" s="220" t="s">
        <v>140</v>
      </c>
      <c r="E818" s="221" t="s">
        <v>1752</v>
      </c>
      <c r="F818" s="222" t="s">
        <v>1753</v>
      </c>
      <c r="G818" s="223" t="s">
        <v>526</v>
      </c>
      <c r="H818" s="224">
        <v>3</v>
      </c>
      <c r="I818" s="225"/>
      <c r="J818" s="226">
        <f>ROUND(I818*H818,2)</f>
        <v>0</v>
      </c>
      <c r="K818" s="222" t="s">
        <v>144</v>
      </c>
      <c r="L818" s="46"/>
      <c r="M818" s="227" t="s">
        <v>19</v>
      </c>
      <c r="N818" s="228" t="s">
        <v>43</v>
      </c>
      <c r="O818" s="86"/>
      <c r="P818" s="229">
        <f>O818*H818</f>
        <v>0</v>
      </c>
      <c r="Q818" s="229">
        <v>0</v>
      </c>
      <c r="R818" s="229">
        <f>Q818*H818</f>
        <v>0</v>
      </c>
      <c r="S818" s="229">
        <v>0</v>
      </c>
      <c r="T818" s="230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31" t="s">
        <v>553</v>
      </c>
      <c r="AT818" s="231" t="s">
        <v>140</v>
      </c>
      <c r="AU818" s="231" t="s">
        <v>82</v>
      </c>
      <c r="AY818" s="19" t="s">
        <v>138</v>
      </c>
      <c r="BE818" s="232">
        <f>IF(N818="základní",J818,0)</f>
        <v>0</v>
      </c>
      <c r="BF818" s="232">
        <f>IF(N818="snížená",J818,0)</f>
        <v>0</v>
      </c>
      <c r="BG818" s="232">
        <f>IF(N818="zákl. přenesená",J818,0)</f>
        <v>0</v>
      </c>
      <c r="BH818" s="232">
        <f>IF(N818="sníž. přenesená",J818,0)</f>
        <v>0</v>
      </c>
      <c r="BI818" s="232">
        <f>IF(N818="nulová",J818,0)</f>
        <v>0</v>
      </c>
      <c r="BJ818" s="19" t="s">
        <v>80</v>
      </c>
      <c r="BK818" s="232">
        <f>ROUND(I818*H818,2)</f>
        <v>0</v>
      </c>
      <c r="BL818" s="19" t="s">
        <v>553</v>
      </c>
      <c r="BM818" s="231" t="s">
        <v>1754</v>
      </c>
    </row>
    <row r="819" s="2" customFormat="1">
      <c r="A819" s="40"/>
      <c r="B819" s="41"/>
      <c r="C819" s="42"/>
      <c r="D819" s="233" t="s">
        <v>147</v>
      </c>
      <c r="E819" s="42"/>
      <c r="F819" s="234" t="s">
        <v>1753</v>
      </c>
      <c r="G819" s="42"/>
      <c r="H819" s="42"/>
      <c r="I819" s="138"/>
      <c r="J819" s="42"/>
      <c r="K819" s="42"/>
      <c r="L819" s="46"/>
      <c r="M819" s="235"/>
      <c r="N819" s="236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9" t="s">
        <v>147</v>
      </c>
      <c r="AU819" s="19" t="s">
        <v>82</v>
      </c>
    </row>
    <row r="820" s="13" customFormat="1">
      <c r="A820" s="13"/>
      <c r="B820" s="237"/>
      <c r="C820" s="238"/>
      <c r="D820" s="233" t="s">
        <v>149</v>
      </c>
      <c r="E820" s="239" t="s">
        <v>19</v>
      </c>
      <c r="F820" s="240" t="s">
        <v>1755</v>
      </c>
      <c r="G820" s="238"/>
      <c r="H820" s="241">
        <v>3</v>
      </c>
      <c r="I820" s="242"/>
      <c r="J820" s="238"/>
      <c r="K820" s="238"/>
      <c r="L820" s="243"/>
      <c r="M820" s="244"/>
      <c r="N820" s="245"/>
      <c r="O820" s="245"/>
      <c r="P820" s="245"/>
      <c r="Q820" s="245"/>
      <c r="R820" s="245"/>
      <c r="S820" s="245"/>
      <c r="T820" s="24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7" t="s">
        <v>149</v>
      </c>
      <c r="AU820" s="247" t="s">
        <v>82</v>
      </c>
      <c r="AV820" s="13" t="s">
        <v>82</v>
      </c>
      <c r="AW820" s="13" t="s">
        <v>33</v>
      </c>
      <c r="AX820" s="13" t="s">
        <v>80</v>
      </c>
      <c r="AY820" s="247" t="s">
        <v>138</v>
      </c>
    </row>
    <row r="821" s="2" customFormat="1" ht="16.5" customHeight="1">
      <c r="A821" s="40"/>
      <c r="B821" s="41"/>
      <c r="C821" s="259" t="s">
        <v>1756</v>
      </c>
      <c r="D821" s="259" t="s">
        <v>268</v>
      </c>
      <c r="E821" s="260" t="s">
        <v>1757</v>
      </c>
      <c r="F821" s="261" t="s">
        <v>1758</v>
      </c>
      <c r="G821" s="262" t="s">
        <v>1759</v>
      </c>
      <c r="H821" s="263">
        <v>1</v>
      </c>
      <c r="I821" s="264"/>
      <c r="J821" s="265">
        <f>ROUND(I821*H821,2)</f>
        <v>0</v>
      </c>
      <c r="K821" s="261" t="s">
        <v>19</v>
      </c>
      <c r="L821" s="266"/>
      <c r="M821" s="267" t="s">
        <v>19</v>
      </c>
      <c r="N821" s="268" t="s">
        <v>43</v>
      </c>
      <c r="O821" s="86"/>
      <c r="P821" s="229">
        <f>O821*H821</f>
        <v>0</v>
      </c>
      <c r="Q821" s="229">
        <v>0</v>
      </c>
      <c r="R821" s="229">
        <f>Q821*H821</f>
        <v>0</v>
      </c>
      <c r="S821" s="229">
        <v>0</v>
      </c>
      <c r="T821" s="230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31" t="s">
        <v>1760</v>
      </c>
      <c r="AT821" s="231" t="s">
        <v>268</v>
      </c>
      <c r="AU821" s="231" t="s">
        <v>82</v>
      </c>
      <c r="AY821" s="19" t="s">
        <v>138</v>
      </c>
      <c r="BE821" s="232">
        <f>IF(N821="základní",J821,0)</f>
        <v>0</v>
      </c>
      <c r="BF821" s="232">
        <f>IF(N821="snížená",J821,0)</f>
        <v>0</v>
      </c>
      <c r="BG821" s="232">
        <f>IF(N821="zákl. přenesená",J821,0)</f>
        <v>0</v>
      </c>
      <c r="BH821" s="232">
        <f>IF(N821="sníž. přenesená",J821,0)</f>
        <v>0</v>
      </c>
      <c r="BI821" s="232">
        <f>IF(N821="nulová",J821,0)</f>
        <v>0</v>
      </c>
      <c r="BJ821" s="19" t="s">
        <v>80</v>
      </c>
      <c r="BK821" s="232">
        <f>ROUND(I821*H821,2)</f>
        <v>0</v>
      </c>
      <c r="BL821" s="19" t="s">
        <v>553</v>
      </c>
      <c r="BM821" s="231" t="s">
        <v>1761</v>
      </c>
    </row>
    <row r="822" s="2" customFormat="1">
      <c r="A822" s="40"/>
      <c r="B822" s="41"/>
      <c r="C822" s="42"/>
      <c r="D822" s="233" t="s">
        <v>147</v>
      </c>
      <c r="E822" s="42"/>
      <c r="F822" s="234" t="s">
        <v>1758</v>
      </c>
      <c r="G822" s="42"/>
      <c r="H822" s="42"/>
      <c r="I822" s="138"/>
      <c r="J822" s="42"/>
      <c r="K822" s="42"/>
      <c r="L822" s="46"/>
      <c r="M822" s="235"/>
      <c r="N822" s="236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147</v>
      </c>
      <c r="AU822" s="19" t="s">
        <v>82</v>
      </c>
    </row>
    <row r="823" s="13" customFormat="1">
      <c r="A823" s="13"/>
      <c r="B823" s="237"/>
      <c r="C823" s="238"/>
      <c r="D823" s="233" t="s">
        <v>149</v>
      </c>
      <c r="E823" s="239" t="s">
        <v>19</v>
      </c>
      <c r="F823" s="240" t="s">
        <v>80</v>
      </c>
      <c r="G823" s="238"/>
      <c r="H823" s="241">
        <v>1</v>
      </c>
      <c r="I823" s="242"/>
      <c r="J823" s="238"/>
      <c r="K823" s="238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149</v>
      </c>
      <c r="AU823" s="247" t="s">
        <v>82</v>
      </c>
      <c r="AV823" s="13" t="s">
        <v>82</v>
      </c>
      <c r="AW823" s="13" t="s">
        <v>33</v>
      </c>
      <c r="AX823" s="13" t="s">
        <v>80</v>
      </c>
      <c r="AY823" s="247" t="s">
        <v>138</v>
      </c>
    </row>
    <row r="824" s="2" customFormat="1" ht="16.5" customHeight="1">
      <c r="A824" s="40"/>
      <c r="B824" s="41"/>
      <c r="C824" s="220" t="s">
        <v>1762</v>
      </c>
      <c r="D824" s="220" t="s">
        <v>140</v>
      </c>
      <c r="E824" s="221" t="s">
        <v>1763</v>
      </c>
      <c r="F824" s="222" t="s">
        <v>1764</v>
      </c>
      <c r="G824" s="223" t="s">
        <v>1759</v>
      </c>
      <c r="H824" s="224">
        <v>2</v>
      </c>
      <c r="I824" s="225"/>
      <c r="J824" s="226">
        <f>ROUND(I824*H824,2)</f>
        <v>0</v>
      </c>
      <c r="K824" s="222" t="s">
        <v>19</v>
      </c>
      <c r="L824" s="46"/>
      <c r="M824" s="227" t="s">
        <v>19</v>
      </c>
      <c r="N824" s="228" t="s">
        <v>43</v>
      </c>
      <c r="O824" s="86"/>
      <c r="P824" s="229">
        <f>O824*H824</f>
        <v>0</v>
      </c>
      <c r="Q824" s="229">
        <v>0</v>
      </c>
      <c r="R824" s="229">
        <f>Q824*H824</f>
        <v>0</v>
      </c>
      <c r="S824" s="229">
        <v>0</v>
      </c>
      <c r="T824" s="230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31" t="s">
        <v>553</v>
      </c>
      <c r="AT824" s="231" t="s">
        <v>140</v>
      </c>
      <c r="AU824" s="231" t="s">
        <v>82</v>
      </c>
      <c r="AY824" s="19" t="s">
        <v>138</v>
      </c>
      <c r="BE824" s="232">
        <f>IF(N824="základní",J824,0)</f>
        <v>0</v>
      </c>
      <c r="BF824" s="232">
        <f>IF(N824="snížená",J824,0)</f>
        <v>0</v>
      </c>
      <c r="BG824" s="232">
        <f>IF(N824="zákl. přenesená",J824,0)</f>
        <v>0</v>
      </c>
      <c r="BH824" s="232">
        <f>IF(N824="sníž. přenesená",J824,0)</f>
        <v>0</v>
      </c>
      <c r="BI824" s="232">
        <f>IF(N824="nulová",J824,0)</f>
        <v>0</v>
      </c>
      <c r="BJ824" s="19" t="s">
        <v>80</v>
      </c>
      <c r="BK824" s="232">
        <f>ROUND(I824*H824,2)</f>
        <v>0</v>
      </c>
      <c r="BL824" s="19" t="s">
        <v>553</v>
      </c>
      <c r="BM824" s="231" t="s">
        <v>1765</v>
      </c>
    </row>
    <row r="825" s="2" customFormat="1">
      <c r="A825" s="40"/>
      <c r="B825" s="41"/>
      <c r="C825" s="42"/>
      <c r="D825" s="233" t="s">
        <v>147</v>
      </c>
      <c r="E825" s="42"/>
      <c r="F825" s="234" t="s">
        <v>1764</v>
      </c>
      <c r="G825" s="42"/>
      <c r="H825" s="42"/>
      <c r="I825" s="138"/>
      <c r="J825" s="42"/>
      <c r="K825" s="42"/>
      <c r="L825" s="46"/>
      <c r="M825" s="235"/>
      <c r="N825" s="236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9" t="s">
        <v>147</v>
      </c>
      <c r="AU825" s="19" t="s">
        <v>82</v>
      </c>
    </row>
    <row r="826" s="13" customFormat="1">
      <c r="A826" s="13"/>
      <c r="B826" s="237"/>
      <c r="C826" s="238"/>
      <c r="D826" s="233" t="s">
        <v>149</v>
      </c>
      <c r="E826" s="239" t="s">
        <v>19</v>
      </c>
      <c r="F826" s="240" t="s">
        <v>1766</v>
      </c>
      <c r="G826" s="238"/>
      <c r="H826" s="241">
        <v>2</v>
      </c>
      <c r="I826" s="242"/>
      <c r="J826" s="238"/>
      <c r="K826" s="238"/>
      <c r="L826" s="243"/>
      <c r="M826" s="244"/>
      <c r="N826" s="245"/>
      <c r="O826" s="245"/>
      <c r="P826" s="245"/>
      <c r="Q826" s="245"/>
      <c r="R826" s="245"/>
      <c r="S826" s="245"/>
      <c r="T826" s="24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7" t="s">
        <v>149</v>
      </c>
      <c r="AU826" s="247" t="s">
        <v>82</v>
      </c>
      <c r="AV826" s="13" t="s">
        <v>82</v>
      </c>
      <c r="AW826" s="13" t="s">
        <v>33</v>
      </c>
      <c r="AX826" s="13" t="s">
        <v>80</v>
      </c>
      <c r="AY826" s="247" t="s">
        <v>138</v>
      </c>
    </row>
    <row r="827" s="12" customFormat="1" ht="22.8" customHeight="1">
      <c r="A827" s="12"/>
      <c r="B827" s="204"/>
      <c r="C827" s="205"/>
      <c r="D827" s="206" t="s">
        <v>71</v>
      </c>
      <c r="E827" s="218" t="s">
        <v>1767</v>
      </c>
      <c r="F827" s="218" t="s">
        <v>1768</v>
      </c>
      <c r="G827" s="205"/>
      <c r="H827" s="205"/>
      <c r="I827" s="208"/>
      <c r="J827" s="219">
        <f>BK827</f>
        <v>0</v>
      </c>
      <c r="K827" s="205"/>
      <c r="L827" s="210"/>
      <c r="M827" s="211"/>
      <c r="N827" s="212"/>
      <c r="O827" s="212"/>
      <c r="P827" s="213">
        <f>SUM(P828:P830)</f>
        <v>0</v>
      </c>
      <c r="Q827" s="212"/>
      <c r="R827" s="213">
        <f>SUM(R828:R830)</f>
        <v>0</v>
      </c>
      <c r="S827" s="212"/>
      <c r="T827" s="214">
        <f>SUM(T828:T830)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15" t="s">
        <v>155</v>
      </c>
      <c r="AT827" s="216" t="s">
        <v>71</v>
      </c>
      <c r="AU827" s="216" t="s">
        <v>80</v>
      </c>
      <c r="AY827" s="215" t="s">
        <v>138</v>
      </c>
      <c r="BK827" s="217">
        <f>SUM(BK828:BK830)</f>
        <v>0</v>
      </c>
    </row>
    <row r="828" s="2" customFormat="1" ht="24" customHeight="1">
      <c r="A828" s="40"/>
      <c r="B828" s="41"/>
      <c r="C828" s="220" t="s">
        <v>1769</v>
      </c>
      <c r="D828" s="220" t="s">
        <v>140</v>
      </c>
      <c r="E828" s="221" t="s">
        <v>1770</v>
      </c>
      <c r="F828" s="222" t="s">
        <v>1771</v>
      </c>
      <c r="G828" s="223" t="s">
        <v>1772</v>
      </c>
      <c r="H828" s="224">
        <v>0.29999999999999999</v>
      </c>
      <c r="I828" s="225"/>
      <c r="J828" s="226">
        <f>ROUND(I828*H828,2)</f>
        <v>0</v>
      </c>
      <c r="K828" s="222" t="s">
        <v>144</v>
      </c>
      <c r="L828" s="46"/>
      <c r="M828" s="227" t="s">
        <v>19</v>
      </c>
      <c r="N828" s="228" t="s">
        <v>43</v>
      </c>
      <c r="O828" s="86"/>
      <c r="P828" s="229">
        <f>O828*H828</f>
        <v>0</v>
      </c>
      <c r="Q828" s="229">
        <v>0</v>
      </c>
      <c r="R828" s="229">
        <f>Q828*H828</f>
        <v>0</v>
      </c>
      <c r="S828" s="229">
        <v>0</v>
      </c>
      <c r="T828" s="230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31" t="s">
        <v>553</v>
      </c>
      <c r="AT828" s="231" t="s">
        <v>140</v>
      </c>
      <c r="AU828" s="231" t="s">
        <v>82</v>
      </c>
      <c r="AY828" s="19" t="s">
        <v>138</v>
      </c>
      <c r="BE828" s="232">
        <f>IF(N828="základní",J828,0)</f>
        <v>0</v>
      </c>
      <c r="BF828" s="232">
        <f>IF(N828="snížená",J828,0)</f>
        <v>0</v>
      </c>
      <c r="BG828" s="232">
        <f>IF(N828="zákl. přenesená",J828,0)</f>
        <v>0</v>
      </c>
      <c r="BH828" s="232">
        <f>IF(N828="sníž. přenesená",J828,0)</f>
        <v>0</v>
      </c>
      <c r="BI828" s="232">
        <f>IF(N828="nulová",J828,0)</f>
        <v>0</v>
      </c>
      <c r="BJ828" s="19" t="s">
        <v>80</v>
      </c>
      <c r="BK828" s="232">
        <f>ROUND(I828*H828,2)</f>
        <v>0</v>
      </c>
      <c r="BL828" s="19" t="s">
        <v>553</v>
      </c>
      <c r="BM828" s="231" t="s">
        <v>1773</v>
      </c>
    </row>
    <row r="829" s="2" customFormat="1">
      <c r="A829" s="40"/>
      <c r="B829" s="41"/>
      <c r="C829" s="42"/>
      <c r="D829" s="233" t="s">
        <v>147</v>
      </c>
      <c r="E829" s="42"/>
      <c r="F829" s="234" t="s">
        <v>1771</v>
      </c>
      <c r="G829" s="42"/>
      <c r="H829" s="42"/>
      <c r="I829" s="138"/>
      <c r="J829" s="42"/>
      <c r="K829" s="42"/>
      <c r="L829" s="46"/>
      <c r="M829" s="235"/>
      <c r="N829" s="236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147</v>
      </c>
      <c r="AU829" s="19" t="s">
        <v>82</v>
      </c>
    </row>
    <row r="830" s="13" customFormat="1">
      <c r="A830" s="13"/>
      <c r="B830" s="237"/>
      <c r="C830" s="238"/>
      <c r="D830" s="233" t="s">
        <v>149</v>
      </c>
      <c r="E830" s="239" t="s">
        <v>19</v>
      </c>
      <c r="F830" s="240" t="s">
        <v>1774</v>
      </c>
      <c r="G830" s="238"/>
      <c r="H830" s="241">
        <v>0.29999999999999999</v>
      </c>
      <c r="I830" s="242"/>
      <c r="J830" s="238"/>
      <c r="K830" s="238"/>
      <c r="L830" s="243"/>
      <c r="M830" s="244"/>
      <c r="N830" s="245"/>
      <c r="O830" s="245"/>
      <c r="P830" s="245"/>
      <c r="Q830" s="245"/>
      <c r="R830" s="245"/>
      <c r="S830" s="245"/>
      <c r="T830" s="24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7" t="s">
        <v>149</v>
      </c>
      <c r="AU830" s="247" t="s">
        <v>82</v>
      </c>
      <c r="AV830" s="13" t="s">
        <v>82</v>
      </c>
      <c r="AW830" s="13" t="s">
        <v>33</v>
      </c>
      <c r="AX830" s="13" t="s">
        <v>80</v>
      </c>
      <c r="AY830" s="247" t="s">
        <v>138</v>
      </c>
    </row>
    <row r="831" s="12" customFormat="1" ht="25.92" customHeight="1">
      <c r="A831" s="12"/>
      <c r="B831" s="204"/>
      <c r="C831" s="205"/>
      <c r="D831" s="206" t="s">
        <v>71</v>
      </c>
      <c r="E831" s="207" t="s">
        <v>101</v>
      </c>
      <c r="F831" s="207" t="s">
        <v>102</v>
      </c>
      <c r="G831" s="205"/>
      <c r="H831" s="205"/>
      <c r="I831" s="208"/>
      <c r="J831" s="209">
        <f>BK831</f>
        <v>0</v>
      </c>
      <c r="K831" s="205"/>
      <c r="L831" s="210"/>
      <c r="M831" s="211"/>
      <c r="N831" s="212"/>
      <c r="O831" s="212"/>
      <c r="P831" s="213">
        <f>P832+P886+P892</f>
        <v>0</v>
      </c>
      <c r="Q831" s="212"/>
      <c r="R831" s="213">
        <f>R832+R886+R892</f>
        <v>0</v>
      </c>
      <c r="S831" s="212"/>
      <c r="T831" s="214">
        <f>T832+T886+T892</f>
        <v>0</v>
      </c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R831" s="215" t="s">
        <v>168</v>
      </c>
      <c r="AT831" s="216" t="s">
        <v>71</v>
      </c>
      <c r="AU831" s="216" t="s">
        <v>72</v>
      </c>
      <c r="AY831" s="215" t="s">
        <v>138</v>
      </c>
      <c r="BK831" s="217">
        <f>BK832+BK886+BK892</f>
        <v>0</v>
      </c>
    </row>
    <row r="832" s="12" customFormat="1" ht="22.8" customHeight="1">
      <c r="A832" s="12"/>
      <c r="B832" s="204"/>
      <c r="C832" s="205"/>
      <c r="D832" s="206" t="s">
        <v>71</v>
      </c>
      <c r="E832" s="218" t="s">
        <v>664</v>
      </c>
      <c r="F832" s="218" t="s">
        <v>665</v>
      </c>
      <c r="G832" s="205"/>
      <c r="H832" s="205"/>
      <c r="I832" s="208"/>
      <c r="J832" s="219">
        <f>BK832</f>
        <v>0</v>
      </c>
      <c r="K832" s="205"/>
      <c r="L832" s="210"/>
      <c r="M832" s="211"/>
      <c r="N832" s="212"/>
      <c r="O832" s="212"/>
      <c r="P832" s="213">
        <f>SUM(P833:P885)</f>
        <v>0</v>
      </c>
      <c r="Q832" s="212"/>
      <c r="R832" s="213">
        <f>SUM(R833:R885)</f>
        <v>0</v>
      </c>
      <c r="S832" s="212"/>
      <c r="T832" s="214">
        <f>SUM(T833:T885)</f>
        <v>0</v>
      </c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R832" s="215" t="s">
        <v>168</v>
      </c>
      <c r="AT832" s="216" t="s">
        <v>71</v>
      </c>
      <c r="AU832" s="216" t="s">
        <v>80</v>
      </c>
      <c r="AY832" s="215" t="s">
        <v>138</v>
      </c>
      <c r="BK832" s="217">
        <f>SUM(BK833:BK885)</f>
        <v>0</v>
      </c>
    </row>
    <row r="833" s="2" customFormat="1" ht="16.5" customHeight="1">
      <c r="A833" s="40"/>
      <c r="B833" s="41"/>
      <c r="C833" s="220" t="s">
        <v>1775</v>
      </c>
      <c r="D833" s="220" t="s">
        <v>140</v>
      </c>
      <c r="E833" s="221" t="s">
        <v>1776</v>
      </c>
      <c r="F833" s="222" t="s">
        <v>1777</v>
      </c>
      <c r="G833" s="223" t="s">
        <v>1759</v>
      </c>
      <c r="H833" s="224">
        <v>1</v>
      </c>
      <c r="I833" s="225"/>
      <c r="J833" s="226">
        <f>ROUND(I833*H833,2)</f>
        <v>0</v>
      </c>
      <c r="K833" s="222" t="s">
        <v>144</v>
      </c>
      <c r="L833" s="46"/>
      <c r="M833" s="227" t="s">
        <v>19</v>
      </c>
      <c r="N833" s="228" t="s">
        <v>43</v>
      </c>
      <c r="O833" s="86"/>
      <c r="P833" s="229">
        <f>O833*H833</f>
        <v>0</v>
      </c>
      <c r="Q833" s="229">
        <v>0</v>
      </c>
      <c r="R833" s="229">
        <f>Q833*H833</f>
        <v>0</v>
      </c>
      <c r="S833" s="229">
        <v>0</v>
      </c>
      <c r="T833" s="230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31" t="s">
        <v>668</v>
      </c>
      <c r="AT833" s="231" t="s">
        <v>140</v>
      </c>
      <c r="AU833" s="231" t="s">
        <v>82</v>
      </c>
      <c r="AY833" s="19" t="s">
        <v>138</v>
      </c>
      <c r="BE833" s="232">
        <f>IF(N833="základní",J833,0)</f>
        <v>0</v>
      </c>
      <c r="BF833" s="232">
        <f>IF(N833="snížená",J833,0)</f>
        <v>0</v>
      </c>
      <c r="BG833" s="232">
        <f>IF(N833="zákl. přenesená",J833,0)</f>
        <v>0</v>
      </c>
      <c r="BH833" s="232">
        <f>IF(N833="sníž. přenesená",J833,0)</f>
        <v>0</v>
      </c>
      <c r="BI833" s="232">
        <f>IF(N833="nulová",J833,0)</f>
        <v>0</v>
      </c>
      <c r="BJ833" s="19" t="s">
        <v>80</v>
      </c>
      <c r="BK833" s="232">
        <f>ROUND(I833*H833,2)</f>
        <v>0</v>
      </c>
      <c r="BL833" s="19" t="s">
        <v>668</v>
      </c>
      <c r="BM833" s="231" t="s">
        <v>1778</v>
      </c>
    </row>
    <row r="834" s="2" customFormat="1">
      <c r="A834" s="40"/>
      <c r="B834" s="41"/>
      <c r="C834" s="42"/>
      <c r="D834" s="233" t="s">
        <v>147</v>
      </c>
      <c r="E834" s="42"/>
      <c r="F834" s="234" t="s">
        <v>1777</v>
      </c>
      <c r="G834" s="42"/>
      <c r="H834" s="42"/>
      <c r="I834" s="138"/>
      <c r="J834" s="42"/>
      <c r="K834" s="42"/>
      <c r="L834" s="46"/>
      <c r="M834" s="235"/>
      <c r="N834" s="236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147</v>
      </c>
      <c r="AU834" s="19" t="s">
        <v>82</v>
      </c>
    </row>
    <row r="835" s="14" customFormat="1">
      <c r="A835" s="14"/>
      <c r="B835" s="249"/>
      <c r="C835" s="250"/>
      <c r="D835" s="233" t="s">
        <v>149</v>
      </c>
      <c r="E835" s="251" t="s">
        <v>19</v>
      </c>
      <c r="F835" s="252" t="s">
        <v>1779</v>
      </c>
      <c r="G835" s="250"/>
      <c r="H835" s="251" t="s">
        <v>19</v>
      </c>
      <c r="I835" s="253"/>
      <c r="J835" s="250"/>
      <c r="K835" s="250"/>
      <c r="L835" s="254"/>
      <c r="M835" s="255"/>
      <c r="N835" s="256"/>
      <c r="O835" s="256"/>
      <c r="P835" s="256"/>
      <c r="Q835" s="256"/>
      <c r="R835" s="256"/>
      <c r="S835" s="256"/>
      <c r="T835" s="257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8" t="s">
        <v>149</v>
      </c>
      <c r="AU835" s="258" t="s">
        <v>82</v>
      </c>
      <c r="AV835" s="14" t="s">
        <v>80</v>
      </c>
      <c r="AW835" s="14" t="s">
        <v>33</v>
      </c>
      <c r="AX835" s="14" t="s">
        <v>72</v>
      </c>
      <c r="AY835" s="258" t="s">
        <v>138</v>
      </c>
    </row>
    <row r="836" s="14" customFormat="1">
      <c r="A836" s="14"/>
      <c r="B836" s="249"/>
      <c r="C836" s="250"/>
      <c r="D836" s="233" t="s">
        <v>149</v>
      </c>
      <c r="E836" s="251" t="s">
        <v>19</v>
      </c>
      <c r="F836" s="252" t="s">
        <v>1780</v>
      </c>
      <c r="G836" s="250"/>
      <c r="H836" s="251" t="s">
        <v>19</v>
      </c>
      <c r="I836" s="253"/>
      <c r="J836" s="250"/>
      <c r="K836" s="250"/>
      <c r="L836" s="254"/>
      <c r="M836" s="255"/>
      <c r="N836" s="256"/>
      <c r="O836" s="256"/>
      <c r="P836" s="256"/>
      <c r="Q836" s="256"/>
      <c r="R836" s="256"/>
      <c r="S836" s="256"/>
      <c r="T836" s="25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8" t="s">
        <v>149</v>
      </c>
      <c r="AU836" s="258" t="s">
        <v>82</v>
      </c>
      <c r="AV836" s="14" t="s">
        <v>80</v>
      </c>
      <c r="AW836" s="14" t="s">
        <v>33</v>
      </c>
      <c r="AX836" s="14" t="s">
        <v>72</v>
      </c>
      <c r="AY836" s="258" t="s">
        <v>138</v>
      </c>
    </row>
    <row r="837" s="14" customFormat="1">
      <c r="A837" s="14"/>
      <c r="B837" s="249"/>
      <c r="C837" s="250"/>
      <c r="D837" s="233" t="s">
        <v>149</v>
      </c>
      <c r="E837" s="251" t="s">
        <v>19</v>
      </c>
      <c r="F837" s="252" t="s">
        <v>1781</v>
      </c>
      <c r="G837" s="250"/>
      <c r="H837" s="251" t="s">
        <v>19</v>
      </c>
      <c r="I837" s="253"/>
      <c r="J837" s="250"/>
      <c r="K837" s="250"/>
      <c r="L837" s="254"/>
      <c r="M837" s="255"/>
      <c r="N837" s="256"/>
      <c r="O837" s="256"/>
      <c r="P837" s="256"/>
      <c r="Q837" s="256"/>
      <c r="R837" s="256"/>
      <c r="S837" s="256"/>
      <c r="T837" s="25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8" t="s">
        <v>149</v>
      </c>
      <c r="AU837" s="258" t="s">
        <v>82</v>
      </c>
      <c r="AV837" s="14" t="s">
        <v>80</v>
      </c>
      <c r="AW837" s="14" t="s">
        <v>33</v>
      </c>
      <c r="AX837" s="14" t="s">
        <v>72</v>
      </c>
      <c r="AY837" s="258" t="s">
        <v>138</v>
      </c>
    </row>
    <row r="838" s="13" customFormat="1">
      <c r="A838" s="13"/>
      <c r="B838" s="237"/>
      <c r="C838" s="238"/>
      <c r="D838" s="233" t="s">
        <v>149</v>
      </c>
      <c r="E838" s="239" t="s">
        <v>19</v>
      </c>
      <c r="F838" s="240" t="s">
        <v>80</v>
      </c>
      <c r="G838" s="238"/>
      <c r="H838" s="241">
        <v>1</v>
      </c>
      <c r="I838" s="242"/>
      <c r="J838" s="238"/>
      <c r="K838" s="238"/>
      <c r="L838" s="243"/>
      <c r="M838" s="244"/>
      <c r="N838" s="245"/>
      <c r="O838" s="245"/>
      <c r="P838" s="245"/>
      <c r="Q838" s="245"/>
      <c r="R838" s="245"/>
      <c r="S838" s="245"/>
      <c r="T838" s="24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7" t="s">
        <v>149</v>
      </c>
      <c r="AU838" s="247" t="s">
        <v>82</v>
      </c>
      <c r="AV838" s="13" t="s">
        <v>82</v>
      </c>
      <c r="AW838" s="13" t="s">
        <v>33</v>
      </c>
      <c r="AX838" s="13" t="s">
        <v>80</v>
      </c>
      <c r="AY838" s="247" t="s">
        <v>138</v>
      </c>
    </row>
    <row r="839" s="2" customFormat="1" ht="16.5" customHeight="1">
      <c r="A839" s="40"/>
      <c r="B839" s="41"/>
      <c r="C839" s="220" t="s">
        <v>1782</v>
      </c>
      <c r="D839" s="220" t="s">
        <v>140</v>
      </c>
      <c r="E839" s="221" t="s">
        <v>1783</v>
      </c>
      <c r="F839" s="222" t="s">
        <v>1784</v>
      </c>
      <c r="G839" s="223" t="s">
        <v>1759</v>
      </c>
      <c r="H839" s="224">
        <v>3</v>
      </c>
      <c r="I839" s="225"/>
      <c r="J839" s="226">
        <f>ROUND(I839*H839,2)</f>
        <v>0</v>
      </c>
      <c r="K839" s="222" t="s">
        <v>144</v>
      </c>
      <c r="L839" s="46"/>
      <c r="M839" s="227" t="s">
        <v>19</v>
      </c>
      <c r="N839" s="228" t="s">
        <v>43</v>
      </c>
      <c r="O839" s="86"/>
      <c r="P839" s="229">
        <f>O839*H839</f>
        <v>0</v>
      </c>
      <c r="Q839" s="229">
        <v>0</v>
      </c>
      <c r="R839" s="229">
        <f>Q839*H839</f>
        <v>0</v>
      </c>
      <c r="S839" s="229">
        <v>0</v>
      </c>
      <c r="T839" s="230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31" t="s">
        <v>668</v>
      </c>
      <c r="AT839" s="231" t="s">
        <v>140</v>
      </c>
      <c r="AU839" s="231" t="s">
        <v>82</v>
      </c>
      <c r="AY839" s="19" t="s">
        <v>138</v>
      </c>
      <c r="BE839" s="232">
        <f>IF(N839="základní",J839,0)</f>
        <v>0</v>
      </c>
      <c r="BF839" s="232">
        <f>IF(N839="snížená",J839,0)</f>
        <v>0</v>
      </c>
      <c r="BG839" s="232">
        <f>IF(N839="zákl. přenesená",J839,0)</f>
        <v>0</v>
      </c>
      <c r="BH839" s="232">
        <f>IF(N839="sníž. přenesená",J839,0)</f>
        <v>0</v>
      </c>
      <c r="BI839" s="232">
        <f>IF(N839="nulová",J839,0)</f>
        <v>0</v>
      </c>
      <c r="BJ839" s="19" t="s">
        <v>80</v>
      </c>
      <c r="BK839" s="232">
        <f>ROUND(I839*H839,2)</f>
        <v>0</v>
      </c>
      <c r="BL839" s="19" t="s">
        <v>668</v>
      </c>
      <c r="BM839" s="231" t="s">
        <v>1785</v>
      </c>
    </row>
    <row r="840" s="2" customFormat="1">
      <c r="A840" s="40"/>
      <c r="B840" s="41"/>
      <c r="C840" s="42"/>
      <c r="D840" s="233" t="s">
        <v>147</v>
      </c>
      <c r="E840" s="42"/>
      <c r="F840" s="234" t="s">
        <v>1784</v>
      </c>
      <c r="G840" s="42"/>
      <c r="H840" s="42"/>
      <c r="I840" s="138"/>
      <c r="J840" s="42"/>
      <c r="K840" s="42"/>
      <c r="L840" s="46"/>
      <c r="M840" s="235"/>
      <c r="N840" s="236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9" t="s">
        <v>147</v>
      </c>
      <c r="AU840" s="19" t="s">
        <v>82</v>
      </c>
    </row>
    <row r="841" s="14" customFormat="1">
      <c r="A841" s="14"/>
      <c r="B841" s="249"/>
      <c r="C841" s="250"/>
      <c r="D841" s="233" t="s">
        <v>149</v>
      </c>
      <c r="E841" s="251" t="s">
        <v>19</v>
      </c>
      <c r="F841" s="252" t="s">
        <v>1786</v>
      </c>
      <c r="G841" s="250"/>
      <c r="H841" s="251" t="s">
        <v>19</v>
      </c>
      <c r="I841" s="253"/>
      <c r="J841" s="250"/>
      <c r="K841" s="250"/>
      <c r="L841" s="254"/>
      <c r="M841" s="255"/>
      <c r="N841" s="256"/>
      <c r="O841" s="256"/>
      <c r="P841" s="256"/>
      <c r="Q841" s="256"/>
      <c r="R841" s="256"/>
      <c r="S841" s="256"/>
      <c r="T841" s="25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8" t="s">
        <v>149</v>
      </c>
      <c r="AU841" s="258" t="s">
        <v>82</v>
      </c>
      <c r="AV841" s="14" t="s">
        <v>80</v>
      </c>
      <c r="AW841" s="14" t="s">
        <v>33</v>
      </c>
      <c r="AX841" s="14" t="s">
        <v>72</v>
      </c>
      <c r="AY841" s="258" t="s">
        <v>138</v>
      </c>
    </row>
    <row r="842" s="14" customFormat="1">
      <c r="A842" s="14"/>
      <c r="B842" s="249"/>
      <c r="C842" s="250"/>
      <c r="D842" s="233" t="s">
        <v>149</v>
      </c>
      <c r="E842" s="251" t="s">
        <v>19</v>
      </c>
      <c r="F842" s="252" t="s">
        <v>1787</v>
      </c>
      <c r="G842" s="250"/>
      <c r="H842" s="251" t="s">
        <v>19</v>
      </c>
      <c r="I842" s="253"/>
      <c r="J842" s="250"/>
      <c r="K842" s="250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149</v>
      </c>
      <c r="AU842" s="258" t="s">
        <v>82</v>
      </c>
      <c r="AV842" s="14" t="s">
        <v>80</v>
      </c>
      <c r="AW842" s="14" t="s">
        <v>33</v>
      </c>
      <c r="AX842" s="14" t="s">
        <v>72</v>
      </c>
      <c r="AY842" s="258" t="s">
        <v>138</v>
      </c>
    </row>
    <row r="843" s="14" customFormat="1">
      <c r="A843" s="14"/>
      <c r="B843" s="249"/>
      <c r="C843" s="250"/>
      <c r="D843" s="233" t="s">
        <v>149</v>
      </c>
      <c r="E843" s="251" t="s">
        <v>19</v>
      </c>
      <c r="F843" s="252" t="s">
        <v>1788</v>
      </c>
      <c r="G843" s="250"/>
      <c r="H843" s="251" t="s">
        <v>19</v>
      </c>
      <c r="I843" s="253"/>
      <c r="J843" s="250"/>
      <c r="K843" s="250"/>
      <c r="L843" s="254"/>
      <c r="M843" s="255"/>
      <c r="N843" s="256"/>
      <c r="O843" s="256"/>
      <c r="P843" s="256"/>
      <c r="Q843" s="256"/>
      <c r="R843" s="256"/>
      <c r="S843" s="256"/>
      <c r="T843" s="25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8" t="s">
        <v>149</v>
      </c>
      <c r="AU843" s="258" t="s">
        <v>82</v>
      </c>
      <c r="AV843" s="14" t="s">
        <v>80</v>
      </c>
      <c r="AW843" s="14" t="s">
        <v>33</v>
      </c>
      <c r="AX843" s="14" t="s">
        <v>72</v>
      </c>
      <c r="AY843" s="258" t="s">
        <v>138</v>
      </c>
    </row>
    <row r="844" s="14" customFormat="1">
      <c r="A844" s="14"/>
      <c r="B844" s="249"/>
      <c r="C844" s="250"/>
      <c r="D844" s="233" t="s">
        <v>149</v>
      </c>
      <c r="E844" s="251" t="s">
        <v>19</v>
      </c>
      <c r="F844" s="252" t="s">
        <v>1789</v>
      </c>
      <c r="G844" s="250"/>
      <c r="H844" s="251" t="s">
        <v>19</v>
      </c>
      <c r="I844" s="253"/>
      <c r="J844" s="250"/>
      <c r="K844" s="250"/>
      <c r="L844" s="254"/>
      <c r="M844" s="255"/>
      <c r="N844" s="256"/>
      <c r="O844" s="256"/>
      <c r="P844" s="256"/>
      <c r="Q844" s="256"/>
      <c r="R844" s="256"/>
      <c r="S844" s="256"/>
      <c r="T844" s="257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8" t="s">
        <v>149</v>
      </c>
      <c r="AU844" s="258" t="s">
        <v>82</v>
      </c>
      <c r="AV844" s="14" t="s">
        <v>80</v>
      </c>
      <c r="AW844" s="14" t="s">
        <v>33</v>
      </c>
      <c r="AX844" s="14" t="s">
        <v>72</v>
      </c>
      <c r="AY844" s="258" t="s">
        <v>138</v>
      </c>
    </row>
    <row r="845" s="14" customFormat="1">
      <c r="A845" s="14"/>
      <c r="B845" s="249"/>
      <c r="C845" s="250"/>
      <c r="D845" s="233" t="s">
        <v>149</v>
      </c>
      <c r="E845" s="251" t="s">
        <v>19</v>
      </c>
      <c r="F845" s="252" t="s">
        <v>1790</v>
      </c>
      <c r="G845" s="250"/>
      <c r="H845" s="251" t="s">
        <v>19</v>
      </c>
      <c r="I845" s="253"/>
      <c r="J845" s="250"/>
      <c r="K845" s="250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149</v>
      </c>
      <c r="AU845" s="258" t="s">
        <v>82</v>
      </c>
      <c r="AV845" s="14" t="s">
        <v>80</v>
      </c>
      <c r="AW845" s="14" t="s">
        <v>33</v>
      </c>
      <c r="AX845" s="14" t="s">
        <v>72</v>
      </c>
      <c r="AY845" s="258" t="s">
        <v>138</v>
      </c>
    </row>
    <row r="846" s="14" customFormat="1">
      <c r="A846" s="14"/>
      <c r="B846" s="249"/>
      <c r="C846" s="250"/>
      <c r="D846" s="233" t="s">
        <v>149</v>
      </c>
      <c r="E846" s="251" t="s">
        <v>19</v>
      </c>
      <c r="F846" s="252" t="s">
        <v>1791</v>
      </c>
      <c r="G846" s="250"/>
      <c r="H846" s="251" t="s">
        <v>19</v>
      </c>
      <c r="I846" s="253"/>
      <c r="J846" s="250"/>
      <c r="K846" s="250"/>
      <c r="L846" s="254"/>
      <c r="M846" s="255"/>
      <c r="N846" s="256"/>
      <c r="O846" s="256"/>
      <c r="P846" s="256"/>
      <c r="Q846" s="256"/>
      <c r="R846" s="256"/>
      <c r="S846" s="256"/>
      <c r="T846" s="25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8" t="s">
        <v>149</v>
      </c>
      <c r="AU846" s="258" t="s">
        <v>82</v>
      </c>
      <c r="AV846" s="14" t="s">
        <v>80</v>
      </c>
      <c r="AW846" s="14" t="s">
        <v>33</v>
      </c>
      <c r="AX846" s="14" t="s">
        <v>72</v>
      </c>
      <c r="AY846" s="258" t="s">
        <v>138</v>
      </c>
    </row>
    <row r="847" s="14" customFormat="1">
      <c r="A847" s="14"/>
      <c r="B847" s="249"/>
      <c r="C847" s="250"/>
      <c r="D847" s="233" t="s">
        <v>149</v>
      </c>
      <c r="E847" s="251" t="s">
        <v>19</v>
      </c>
      <c r="F847" s="252" t="s">
        <v>1792</v>
      </c>
      <c r="G847" s="250"/>
      <c r="H847" s="251" t="s">
        <v>19</v>
      </c>
      <c r="I847" s="253"/>
      <c r="J847" s="250"/>
      <c r="K847" s="250"/>
      <c r="L847" s="254"/>
      <c r="M847" s="255"/>
      <c r="N847" s="256"/>
      <c r="O847" s="256"/>
      <c r="P847" s="256"/>
      <c r="Q847" s="256"/>
      <c r="R847" s="256"/>
      <c r="S847" s="256"/>
      <c r="T847" s="25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8" t="s">
        <v>149</v>
      </c>
      <c r="AU847" s="258" t="s">
        <v>82</v>
      </c>
      <c r="AV847" s="14" t="s">
        <v>80</v>
      </c>
      <c r="AW847" s="14" t="s">
        <v>33</v>
      </c>
      <c r="AX847" s="14" t="s">
        <v>72</v>
      </c>
      <c r="AY847" s="258" t="s">
        <v>138</v>
      </c>
    </row>
    <row r="848" s="13" customFormat="1">
      <c r="A848" s="13"/>
      <c r="B848" s="237"/>
      <c r="C848" s="238"/>
      <c r="D848" s="233" t="s">
        <v>149</v>
      </c>
      <c r="E848" s="239" t="s">
        <v>19</v>
      </c>
      <c r="F848" s="240" t="s">
        <v>1793</v>
      </c>
      <c r="G848" s="238"/>
      <c r="H848" s="241">
        <v>3</v>
      </c>
      <c r="I848" s="242"/>
      <c r="J848" s="238"/>
      <c r="K848" s="238"/>
      <c r="L848" s="243"/>
      <c r="M848" s="244"/>
      <c r="N848" s="245"/>
      <c r="O848" s="245"/>
      <c r="P848" s="245"/>
      <c r="Q848" s="245"/>
      <c r="R848" s="245"/>
      <c r="S848" s="245"/>
      <c r="T848" s="246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7" t="s">
        <v>149</v>
      </c>
      <c r="AU848" s="247" t="s">
        <v>82</v>
      </c>
      <c r="AV848" s="13" t="s">
        <v>82</v>
      </c>
      <c r="AW848" s="13" t="s">
        <v>33</v>
      </c>
      <c r="AX848" s="13" t="s">
        <v>80</v>
      </c>
      <c r="AY848" s="247" t="s">
        <v>138</v>
      </c>
    </row>
    <row r="849" s="2" customFormat="1" ht="16.5" customHeight="1">
      <c r="A849" s="40"/>
      <c r="B849" s="41"/>
      <c r="C849" s="220" t="s">
        <v>1794</v>
      </c>
      <c r="D849" s="220" t="s">
        <v>140</v>
      </c>
      <c r="E849" s="221" t="s">
        <v>1795</v>
      </c>
      <c r="F849" s="222" t="s">
        <v>1796</v>
      </c>
      <c r="G849" s="223" t="s">
        <v>1759</v>
      </c>
      <c r="H849" s="224">
        <v>1</v>
      </c>
      <c r="I849" s="225"/>
      <c r="J849" s="226">
        <f>ROUND(I849*H849,2)</f>
        <v>0</v>
      </c>
      <c r="K849" s="222" t="s">
        <v>144</v>
      </c>
      <c r="L849" s="46"/>
      <c r="M849" s="227" t="s">
        <v>19</v>
      </c>
      <c r="N849" s="228" t="s">
        <v>43</v>
      </c>
      <c r="O849" s="86"/>
      <c r="P849" s="229">
        <f>O849*H849</f>
        <v>0</v>
      </c>
      <c r="Q849" s="229">
        <v>0</v>
      </c>
      <c r="R849" s="229">
        <f>Q849*H849</f>
        <v>0</v>
      </c>
      <c r="S849" s="229">
        <v>0</v>
      </c>
      <c r="T849" s="230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31" t="s">
        <v>668</v>
      </c>
      <c r="AT849" s="231" t="s">
        <v>140</v>
      </c>
      <c r="AU849" s="231" t="s">
        <v>82</v>
      </c>
      <c r="AY849" s="19" t="s">
        <v>138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19" t="s">
        <v>80</v>
      </c>
      <c r="BK849" s="232">
        <f>ROUND(I849*H849,2)</f>
        <v>0</v>
      </c>
      <c r="BL849" s="19" t="s">
        <v>668</v>
      </c>
      <c r="BM849" s="231" t="s">
        <v>1797</v>
      </c>
    </row>
    <row r="850" s="2" customFormat="1">
      <c r="A850" s="40"/>
      <c r="B850" s="41"/>
      <c r="C850" s="42"/>
      <c r="D850" s="233" t="s">
        <v>147</v>
      </c>
      <c r="E850" s="42"/>
      <c r="F850" s="234" t="s">
        <v>1796</v>
      </c>
      <c r="G850" s="42"/>
      <c r="H850" s="42"/>
      <c r="I850" s="138"/>
      <c r="J850" s="42"/>
      <c r="K850" s="42"/>
      <c r="L850" s="46"/>
      <c r="M850" s="235"/>
      <c r="N850" s="236"/>
      <c r="O850" s="86"/>
      <c r="P850" s="86"/>
      <c r="Q850" s="86"/>
      <c r="R850" s="86"/>
      <c r="S850" s="86"/>
      <c r="T850" s="87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9" t="s">
        <v>147</v>
      </c>
      <c r="AU850" s="19" t="s">
        <v>82</v>
      </c>
    </row>
    <row r="851" s="14" customFormat="1">
      <c r="A851" s="14"/>
      <c r="B851" s="249"/>
      <c r="C851" s="250"/>
      <c r="D851" s="233" t="s">
        <v>149</v>
      </c>
      <c r="E851" s="251" t="s">
        <v>19</v>
      </c>
      <c r="F851" s="252" t="s">
        <v>1798</v>
      </c>
      <c r="G851" s="250"/>
      <c r="H851" s="251" t="s">
        <v>19</v>
      </c>
      <c r="I851" s="253"/>
      <c r="J851" s="250"/>
      <c r="K851" s="250"/>
      <c r="L851" s="254"/>
      <c r="M851" s="255"/>
      <c r="N851" s="256"/>
      <c r="O851" s="256"/>
      <c r="P851" s="256"/>
      <c r="Q851" s="256"/>
      <c r="R851" s="256"/>
      <c r="S851" s="256"/>
      <c r="T851" s="257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8" t="s">
        <v>149</v>
      </c>
      <c r="AU851" s="258" t="s">
        <v>82</v>
      </c>
      <c r="AV851" s="14" t="s">
        <v>80</v>
      </c>
      <c r="AW851" s="14" t="s">
        <v>33</v>
      </c>
      <c r="AX851" s="14" t="s">
        <v>72</v>
      </c>
      <c r="AY851" s="258" t="s">
        <v>138</v>
      </c>
    </row>
    <row r="852" s="14" customFormat="1">
      <c r="A852" s="14"/>
      <c r="B852" s="249"/>
      <c r="C852" s="250"/>
      <c r="D852" s="233" t="s">
        <v>149</v>
      </c>
      <c r="E852" s="251" t="s">
        <v>19</v>
      </c>
      <c r="F852" s="252" t="s">
        <v>1799</v>
      </c>
      <c r="G852" s="250"/>
      <c r="H852" s="251" t="s">
        <v>19</v>
      </c>
      <c r="I852" s="253"/>
      <c r="J852" s="250"/>
      <c r="K852" s="250"/>
      <c r="L852" s="254"/>
      <c r="M852" s="255"/>
      <c r="N852" s="256"/>
      <c r="O852" s="256"/>
      <c r="P852" s="256"/>
      <c r="Q852" s="256"/>
      <c r="R852" s="256"/>
      <c r="S852" s="256"/>
      <c r="T852" s="25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8" t="s">
        <v>149</v>
      </c>
      <c r="AU852" s="258" t="s">
        <v>82</v>
      </c>
      <c r="AV852" s="14" t="s">
        <v>80</v>
      </c>
      <c r="AW852" s="14" t="s">
        <v>33</v>
      </c>
      <c r="AX852" s="14" t="s">
        <v>72</v>
      </c>
      <c r="AY852" s="258" t="s">
        <v>138</v>
      </c>
    </row>
    <row r="853" s="13" customFormat="1">
      <c r="A853" s="13"/>
      <c r="B853" s="237"/>
      <c r="C853" s="238"/>
      <c r="D853" s="233" t="s">
        <v>149</v>
      </c>
      <c r="E853" s="239" t="s">
        <v>19</v>
      </c>
      <c r="F853" s="240" t="s">
        <v>80</v>
      </c>
      <c r="G853" s="238"/>
      <c r="H853" s="241">
        <v>1</v>
      </c>
      <c r="I853" s="242"/>
      <c r="J853" s="238"/>
      <c r="K853" s="238"/>
      <c r="L853" s="243"/>
      <c r="M853" s="244"/>
      <c r="N853" s="245"/>
      <c r="O853" s="245"/>
      <c r="P853" s="245"/>
      <c r="Q853" s="245"/>
      <c r="R853" s="245"/>
      <c r="S853" s="245"/>
      <c r="T853" s="24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7" t="s">
        <v>149</v>
      </c>
      <c r="AU853" s="247" t="s">
        <v>82</v>
      </c>
      <c r="AV853" s="13" t="s">
        <v>82</v>
      </c>
      <c r="AW853" s="13" t="s">
        <v>33</v>
      </c>
      <c r="AX853" s="13" t="s">
        <v>80</v>
      </c>
      <c r="AY853" s="247" t="s">
        <v>138</v>
      </c>
    </row>
    <row r="854" s="2" customFormat="1" ht="16.5" customHeight="1">
      <c r="A854" s="40"/>
      <c r="B854" s="41"/>
      <c r="C854" s="220" t="s">
        <v>1800</v>
      </c>
      <c r="D854" s="220" t="s">
        <v>140</v>
      </c>
      <c r="E854" s="221" t="s">
        <v>1801</v>
      </c>
      <c r="F854" s="222" t="s">
        <v>1802</v>
      </c>
      <c r="G854" s="223" t="s">
        <v>1759</v>
      </c>
      <c r="H854" s="224">
        <v>1</v>
      </c>
      <c r="I854" s="225"/>
      <c r="J854" s="226">
        <f>ROUND(I854*H854,2)</f>
        <v>0</v>
      </c>
      <c r="K854" s="222" t="s">
        <v>144</v>
      </c>
      <c r="L854" s="46"/>
      <c r="M854" s="227" t="s">
        <v>19</v>
      </c>
      <c r="N854" s="228" t="s">
        <v>43</v>
      </c>
      <c r="O854" s="86"/>
      <c r="P854" s="229">
        <f>O854*H854</f>
        <v>0</v>
      </c>
      <c r="Q854" s="229">
        <v>0</v>
      </c>
      <c r="R854" s="229">
        <f>Q854*H854</f>
        <v>0</v>
      </c>
      <c r="S854" s="229">
        <v>0</v>
      </c>
      <c r="T854" s="230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31" t="s">
        <v>668</v>
      </c>
      <c r="AT854" s="231" t="s">
        <v>140</v>
      </c>
      <c r="AU854" s="231" t="s">
        <v>82</v>
      </c>
      <c r="AY854" s="19" t="s">
        <v>138</v>
      </c>
      <c r="BE854" s="232">
        <f>IF(N854="základní",J854,0)</f>
        <v>0</v>
      </c>
      <c r="BF854" s="232">
        <f>IF(N854="snížená",J854,0)</f>
        <v>0</v>
      </c>
      <c r="BG854" s="232">
        <f>IF(N854="zákl. přenesená",J854,0)</f>
        <v>0</v>
      </c>
      <c r="BH854" s="232">
        <f>IF(N854="sníž. přenesená",J854,0)</f>
        <v>0</v>
      </c>
      <c r="BI854" s="232">
        <f>IF(N854="nulová",J854,0)</f>
        <v>0</v>
      </c>
      <c r="BJ854" s="19" t="s">
        <v>80</v>
      </c>
      <c r="BK854" s="232">
        <f>ROUND(I854*H854,2)</f>
        <v>0</v>
      </c>
      <c r="BL854" s="19" t="s">
        <v>668</v>
      </c>
      <c r="BM854" s="231" t="s">
        <v>1803</v>
      </c>
    </row>
    <row r="855" s="2" customFormat="1">
      <c r="A855" s="40"/>
      <c r="B855" s="41"/>
      <c r="C855" s="42"/>
      <c r="D855" s="233" t="s">
        <v>147</v>
      </c>
      <c r="E855" s="42"/>
      <c r="F855" s="234" t="s">
        <v>1802</v>
      </c>
      <c r="G855" s="42"/>
      <c r="H855" s="42"/>
      <c r="I855" s="138"/>
      <c r="J855" s="42"/>
      <c r="K855" s="42"/>
      <c r="L855" s="46"/>
      <c r="M855" s="235"/>
      <c r="N855" s="236"/>
      <c r="O855" s="86"/>
      <c r="P855" s="86"/>
      <c r="Q855" s="86"/>
      <c r="R855" s="86"/>
      <c r="S855" s="86"/>
      <c r="T855" s="87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T855" s="19" t="s">
        <v>147</v>
      </c>
      <c r="AU855" s="19" t="s">
        <v>82</v>
      </c>
    </row>
    <row r="856" s="14" customFormat="1">
      <c r="A856" s="14"/>
      <c r="B856" s="249"/>
      <c r="C856" s="250"/>
      <c r="D856" s="233" t="s">
        <v>149</v>
      </c>
      <c r="E856" s="251" t="s">
        <v>19</v>
      </c>
      <c r="F856" s="252" t="s">
        <v>1804</v>
      </c>
      <c r="G856" s="250"/>
      <c r="H856" s="251" t="s">
        <v>19</v>
      </c>
      <c r="I856" s="253"/>
      <c r="J856" s="250"/>
      <c r="K856" s="250"/>
      <c r="L856" s="254"/>
      <c r="M856" s="255"/>
      <c r="N856" s="256"/>
      <c r="O856" s="256"/>
      <c r="P856" s="256"/>
      <c r="Q856" s="256"/>
      <c r="R856" s="256"/>
      <c r="S856" s="256"/>
      <c r="T856" s="257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8" t="s">
        <v>149</v>
      </c>
      <c r="AU856" s="258" t="s">
        <v>82</v>
      </c>
      <c r="AV856" s="14" t="s">
        <v>80</v>
      </c>
      <c r="AW856" s="14" t="s">
        <v>33</v>
      </c>
      <c r="AX856" s="14" t="s">
        <v>72</v>
      </c>
      <c r="AY856" s="258" t="s">
        <v>138</v>
      </c>
    </row>
    <row r="857" s="14" customFormat="1">
      <c r="A857" s="14"/>
      <c r="B857" s="249"/>
      <c r="C857" s="250"/>
      <c r="D857" s="233" t="s">
        <v>149</v>
      </c>
      <c r="E857" s="251" t="s">
        <v>19</v>
      </c>
      <c r="F857" s="252" t="s">
        <v>1805</v>
      </c>
      <c r="G857" s="250"/>
      <c r="H857" s="251" t="s">
        <v>19</v>
      </c>
      <c r="I857" s="253"/>
      <c r="J857" s="250"/>
      <c r="K857" s="250"/>
      <c r="L857" s="254"/>
      <c r="M857" s="255"/>
      <c r="N857" s="256"/>
      <c r="O857" s="256"/>
      <c r="P857" s="256"/>
      <c r="Q857" s="256"/>
      <c r="R857" s="256"/>
      <c r="S857" s="256"/>
      <c r="T857" s="25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8" t="s">
        <v>149</v>
      </c>
      <c r="AU857" s="258" t="s">
        <v>82</v>
      </c>
      <c r="AV857" s="14" t="s">
        <v>80</v>
      </c>
      <c r="AW857" s="14" t="s">
        <v>33</v>
      </c>
      <c r="AX857" s="14" t="s">
        <v>72</v>
      </c>
      <c r="AY857" s="258" t="s">
        <v>138</v>
      </c>
    </row>
    <row r="858" s="14" customFormat="1">
      <c r="A858" s="14"/>
      <c r="B858" s="249"/>
      <c r="C858" s="250"/>
      <c r="D858" s="233" t="s">
        <v>149</v>
      </c>
      <c r="E858" s="251" t="s">
        <v>19</v>
      </c>
      <c r="F858" s="252" t="s">
        <v>1806</v>
      </c>
      <c r="G858" s="250"/>
      <c r="H858" s="251" t="s">
        <v>19</v>
      </c>
      <c r="I858" s="253"/>
      <c r="J858" s="250"/>
      <c r="K858" s="250"/>
      <c r="L858" s="254"/>
      <c r="M858" s="255"/>
      <c r="N858" s="256"/>
      <c r="O858" s="256"/>
      <c r="P858" s="256"/>
      <c r="Q858" s="256"/>
      <c r="R858" s="256"/>
      <c r="S858" s="256"/>
      <c r="T858" s="25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8" t="s">
        <v>149</v>
      </c>
      <c r="AU858" s="258" t="s">
        <v>82</v>
      </c>
      <c r="AV858" s="14" t="s">
        <v>80</v>
      </c>
      <c r="AW858" s="14" t="s">
        <v>33</v>
      </c>
      <c r="AX858" s="14" t="s">
        <v>72</v>
      </c>
      <c r="AY858" s="258" t="s">
        <v>138</v>
      </c>
    </row>
    <row r="859" s="14" customFormat="1">
      <c r="A859" s="14"/>
      <c r="B859" s="249"/>
      <c r="C859" s="250"/>
      <c r="D859" s="233" t="s">
        <v>149</v>
      </c>
      <c r="E859" s="251" t="s">
        <v>19</v>
      </c>
      <c r="F859" s="252" t="s">
        <v>1807</v>
      </c>
      <c r="G859" s="250"/>
      <c r="H859" s="251" t="s">
        <v>19</v>
      </c>
      <c r="I859" s="253"/>
      <c r="J859" s="250"/>
      <c r="K859" s="250"/>
      <c r="L859" s="254"/>
      <c r="M859" s="255"/>
      <c r="N859" s="256"/>
      <c r="O859" s="256"/>
      <c r="P859" s="256"/>
      <c r="Q859" s="256"/>
      <c r="R859" s="256"/>
      <c r="S859" s="256"/>
      <c r="T859" s="25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8" t="s">
        <v>149</v>
      </c>
      <c r="AU859" s="258" t="s">
        <v>82</v>
      </c>
      <c r="AV859" s="14" t="s">
        <v>80</v>
      </c>
      <c r="AW859" s="14" t="s">
        <v>33</v>
      </c>
      <c r="AX859" s="14" t="s">
        <v>72</v>
      </c>
      <c r="AY859" s="258" t="s">
        <v>138</v>
      </c>
    </row>
    <row r="860" s="14" customFormat="1">
      <c r="A860" s="14"/>
      <c r="B860" s="249"/>
      <c r="C860" s="250"/>
      <c r="D860" s="233" t="s">
        <v>149</v>
      </c>
      <c r="E860" s="251" t="s">
        <v>19</v>
      </c>
      <c r="F860" s="252" t="s">
        <v>1808</v>
      </c>
      <c r="G860" s="250"/>
      <c r="H860" s="251" t="s">
        <v>19</v>
      </c>
      <c r="I860" s="253"/>
      <c r="J860" s="250"/>
      <c r="K860" s="250"/>
      <c r="L860" s="254"/>
      <c r="M860" s="255"/>
      <c r="N860" s="256"/>
      <c r="O860" s="256"/>
      <c r="P860" s="256"/>
      <c r="Q860" s="256"/>
      <c r="R860" s="256"/>
      <c r="S860" s="256"/>
      <c r="T860" s="25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8" t="s">
        <v>149</v>
      </c>
      <c r="AU860" s="258" t="s">
        <v>82</v>
      </c>
      <c r="AV860" s="14" t="s">
        <v>80</v>
      </c>
      <c r="AW860" s="14" t="s">
        <v>33</v>
      </c>
      <c r="AX860" s="14" t="s">
        <v>72</v>
      </c>
      <c r="AY860" s="258" t="s">
        <v>138</v>
      </c>
    </row>
    <row r="861" s="14" customFormat="1">
      <c r="A861" s="14"/>
      <c r="B861" s="249"/>
      <c r="C861" s="250"/>
      <c r="D861" s="233" t="s">
        <v>149</v>
      </c>
      <c r="E861" s="251" t="s">
        <v>19</v>
      </c>
      <c r="F861" s="252" t="s">
        <v>1809</v>
      </c>
      <c r="G861" s="250"/>
      <c r="H861" s="251" t="s">
        <v>19</v>
      </c>
      <c r="I861" s="253"/>
      <c r="J861" s="250"/>
      <c r="K861" s="250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149</v>
      </c>
      <c r="AU861" s="258" t="s">
        <v>82</v>
      </c>
      <c r="AV861" s="14" t="s">
        <v>80</v>
      </c>
      <c r="AW861" s="14" t="s">
        <v>33</v>
      </c>
      <c r="AX861" s="14" t="s">
        <v>72</v>
      </c>
      <c r="AY861" s="258" t="s">
        <v>138</v>
      </c>
    </row>
    <row r="862" s="14" customFormat="1">
      <c r="A862" s="14"/>
      <c r="B862" s="249"/>
      <c r="C862" s="250"/>
      <c r="D862" s="233" t="s">
        <v>149</v>
      </c>
      <c r="E862" s="251" t="s">
        <v>19</v>
      </c>
      <c r="F862" s="252" t="s">
        <v>1805</v>
      </c>
      <c r="G862" s="250"/>
      <c r="H862" s="251" t="s">
        <v>19</v>
      </c>
      <c r="I862" s="253"/>
      <c r="J862" s="250"/>
      <c r="K862" s="250"/>
      <c r="L862" s="254"/>
      <c r="M862" s="255"/>
      <c r="N862" s="256"/>
      <c r="O862" s="256"/>
      <c r="P862" s="256"/>
      <c r="Q862" s="256"/>
      <c r="R862" s="256"/>
      <c r="S862" s="256"/>
      <c r="T862" s="25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8" t="s">
        <v>149</v>
      </c>
      <c r="AU862" s="258" t="s">
        <v>82</v>
      </c>
      <c r="AV862" s="14" t="s">
        <v>80</v>
      </c>
      <c r="AW862" s="14" t="s">
        <v>33</v>
      </c>
      <c r="AX862" s="14" t="s">
        <v>72</v>
      </c>
      <c r="AY862" s="258" t="s">
        <v>138</v>
      </c>
    </row>
    <row r="863" s="13" customFormat="1">
      <c r="A863" s="13"/>
      <c r="B863" s="237"/>
      <c r="C863" s="238"/>
      <c r="D863" s="233" t="s">
        <v>149</v>
      </c>
      <c r="E863" s="239" t="s">
        <v>19</v>
      </c>
      <c r="F863" s="240" t="s">
        <v>80</v>
      </c>
      <c r="G863" s="238"/>
      <c r="H863" s="241">
        <v>1</v>
      </c>
      <c r="I863" s="242"/>
      <c r="J863" s="238"/>
      <c r="K863" s="238"/>
      <c r="L863" s="243"/>
      <c r="M863" s="244"/>
      <c r="N863" s="245"/>
      <c r="O863" s="245"/>
      <c r="P863" s="245"/>
      <c r="Q863" s="245"/>
      <c r="R863" s="245"/>
      <c r="S863" s="245"/>
      <c r="T863" s="24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7" t="s">
        <v>149</v>
      </c>
      <c r="AU863" s="247" t="s">
        <v>82</v>
      </c>
      <c r="AV863" s="13" t="s">
        <v>82</v>
      </c>
      <c r="AW863" s="13" t="s">
        <v>33</v>
      </c>
      <c r="AX863" s="13" t="s">
        <v>80</v>
      </c>
      <c r="AY863" s="247" t="s">
        <v>138</v>
      </c>
    </row>
    <row r="864" s="2" customFormat="1" ht="16.5" customHeight="1">
      <c r="A864" s="40"/>
      <c r="B864" s="41"/>
      <c r="C864" s="220" t="s">
        <v>1810</v>
      </c>
      <c r="D864" s="220" t="s">
        <v>140</v>
      </c>
      <c r="E864" s="221" t="s">
        <v>1811</v>
      </c>
      <c r="F864" s="222" t="s">
        <v>1812</v>
      </c>
      <c r="G864" s="223" t="s">
        <v>1759</v>
      </c>
      <c r="H864" s="224">
        <v>1</v>
      </c>
      <c r="I864" s="225"/>
      <c r="J864" s="226">
        <f>ROUND(I864*H864,2)</f>
        <v>0</v>
      </c>
      <c r="K864" s="222" t="s">
        <v>144</v>
      </c>
      <c r="L864" s="46"/>
      <c r="M864" s="227" t="s">
        <v>19</v>
      </c>
      <c r="N864" s="228" t="s">
        <v>43</v>
      </c>
      <c r="O864" s="86"/>
      <c r="P864" s="229">
        <f>O864*H864</f>
        <v>0</v>
      </c>
      <c r="Q864" s="229">
        <v>0</v>
      </c>
      <c r="R864" s="229">
        <f>Q864*H864</f>
        <v>0</v>
      </c>
      <c r="S864" s="229">
        <v>0</v>
      </c>
      <c r="T864" s="230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31" t="s">
        <v>668</v>
      </c>
      <c r="AT864" s="231" t="s">
        <v>140</v>
      </c>
      <c r="AU864" s="231" t="s">
        <v>82</v>
      </c>
      <c r="AY864" s="19" t="s">
        <v>138</v>
      </c>
      <c r="BE864" s="232">
        <f>IF(N864="základní",J864,0)</f>
        <v>0</v>
      </c>
      <c r="BF864" s="232">
        <f>IF(N864="snížená",J864,0)</f>
        <v>0</v>
      </c>
      <c r="BG864" s="232">
        <f>IF(N864="zákl. přenesená",J864,0)</f>
        <v>0</v>
      </c>
      <c r="BH864" s="232">
        <f>IF(N864="sníž. přenesená",J864,0)</f>
        <v>0</v>
      </c>
      <c r="BI864" s="232">
        <f>IF(N864="nulová",J864,0)</f>
        <v>0</v>
      </c>
      <c r="BJ864" s="19" t="s">
        <v>80</v>
      </c>
      <c r="BK864" s="232">
        <f>ROUND(I864*H864,2)</f>
        <v>0</v>
      </c>
      <c r="BL864" s="19" t="s">
        <v>668</v>
      </c>
      <c r="BM864" s="231" t="s">
        <v>1813</v>
      </c>
    </row>
    <row r="865" s="2" customFormat="1">
      <c r="A865" s="40"/>
      <c r="B865" s="41"/>
      <c r="C865" s="42"/>
      <c r="D865" s="233" t="s">
        <v>147</v>
      </c>
      <c r="E865" s="42"/>
      <c r="F865" s="234" t="s">
        <v>1812</v>
      </c>
      <c r="G865" s="42"/>
      <c r="H865" s="42"/>
      <c r="I865" s="138"/>
      <c r="J865" s="42"/>
      <c r="K865" s="42"/>
      <c r="L865" s="46"/>
      <c r="M865" s="235"/>
      <c r="N865" s="236"/>
      <c r="O865" s="86"/>
      <c r="P865" s="86"/>
      <c r="Q865" s="86"/>
      <c r="R865" s="86"/>
      <c r="S865" s="86"/>
      <c r="T865" s="87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9" t="s">
        <v>147</v>
      </c>
      <c r="AU865" s="19" t="s">
        <v>82</v>
      </c>
    </row>
    <row r="866" s="14" customFormat="1">
      <c r="A866" s="14"/>
      <c r="B866" s="249"/>
      <c r="C866" s="250"/>
      <c r="D866" s="233" t="s">
        <v>149</v>
      </c>
      <c r="E866" s="251" t="s">
        <v>19</v>
      </c>
      <c r="F866" s="252" t="s">
        <v>1814</v>
      </c>
      <c r="G866" s="250"/>
      <c r="H866" s="251" t="s">
        <v>19</v>
      </c>
      <c r="I866" s="253"/>
      <c r="J866" s="250"/>
      <c r="K866" s="250"/>
      <c r="L866" s="254"/>
      <c r="M866" s="255"/>
      <c r="N866" s="256"/>
      <c r="O866" s="256"/>
      <c r="P866" s="256"/>
      <c r="Q866" s="256"/>
      <c r="R866" s="256"/>
      <c r="S866" s="256"/>
      <c r="T866" s="257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8" t="s">
        <v>149</v>
      </c>
      <c r="AU866" s="258" t="s">
        <v>82</v>
      </c>
      <c r="AV866" s="14" t="s">
        <v>80</v>
      </c>
      <c r="AW866" s="14" t="s">
        <v>33</v>
      </c>
      <c r="AX866" s="14" t="s">
        <v>72</v>
      </c>
      <c r="AY866" s="258" t="s">
        <v>138</v>
      </c>
    </row>
    <row r="867" s="14" customFormat="1">
      <c r="A867" s="14"/>
      <c r="B867" s="249"/>
      <c r="C867" s="250"/>
      <c r="D867" s="233" t="s">
        <v>149</v>
      </c>
      <c r="E867" s="251" t="s">
        <v>19</v>
      </c>
      <c r="F867" s="252" t="s">
        <v>1815</v>
      </c>
      <c r="G867" s="250"/>
      <c r="H867" s="251" t="s">
        <v>19</v>
      </c>
      <c r="I867" s="253"/>
      <c r="J867" s="250"/>
      <c r="K867" s="250"/>
      <c r="L867" s="254"/>
      <c r="M867" s="255"/>
      <c r="N867" s="256"/>
      <c r="O867" s="256"/>
      <c r="P867" s="256"/>
      <c r="Q867" s="256"/>
      <c r="R867" s="256"/>
      <c r="S867" s="256"/>
      <c r="T867" s="25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8" t="s">
        <v>149</v>
      </c>
      <c r="AU867" s="258" t="s">
        <v>82</v>
      </c>
      <c r="AV867" s="14" t="s">
        <v>80</v>
      </c>
      <c r="AW867" s="14" t="s">
        <v>33</v>
      </c>
      <c r="AX867" s="14" t="s">
        <v>72</v>
      </c>
      <c r="AY867" s="258" t="s">
        <v>138</v>
      </c>
    </row>
    <row r="868" s="14" customFormat="1">
      <c r="A868" s="14"/>
      <c r="B868" s="249"/>
      <c r="C868" s="250"/>
      <c r="D868" s="233" t="s">
        <v>149</v>
      </c>
      <c r="E868" s="251" t="s">
        <v>19</v>
      </c>
      <c r="F868" s="252" t="s">
        <v>1816</v>
      </c>
      <c r="G868" s="250"/>
      <c r="H868" s="251" t="s">
        <v>19</v>
      </c>
      <c r="I868" s="253"/>
      <c r="J868" s="250"/>
      <c r="K868" s="250"/>
      <c r="L868" s="254"/>
      <c r="M868" s="255"/>
      <c r="N868" s="256"/>
      <c r="O868" s="256"/>
      <c r="P868" s="256"/>
      <c r="Q868" s="256"/>
      <c r="R868" s="256"/>
      <c r="S868" s="256"/>
      <c r="T868" s="25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8" t="s">
        <v>149</v>
      </c>
      <c r="AU868" s="258" t="s">
        <v>82</v>
      </c>
      <c r="AV868" s="14" t="s">
        <v>80</v>
      </c>
      <c r="AW868" s="14" t="s">
        <v>33</v>
      </c>
      <c r="AX868" s="14" t="s">
        <v>72</v>
      </c>
      <c r="AY868" s="258" t="s">
        <v>138</v>
      </c>
    </row>
    <row r="869" s="14" customFormat="1">
      <c r="A869" s="14"/>
      <c r="B869" s="249"/>
      <c r="C869" s="250"/>
      <c r="D869" s="233" t="s">
        <v>149</v>
      </c>
      <c r="E869" s="251" t="s">
        <v>19</v>
      </c>
      <c r="F869" s="252" t="s">
        <v>1817</v>
      </c>
      <c r="G869" s="250"/>
      <c r="H869" s="251" t="s">
        <v>19</v>
      </c>
      <c r="I869" s="253"/>
      <c r="J869" s="250"/>
      <c r="K869" s="250"/>
      <c r="L869" s="254"/>
      <c r="M869" s="255"/>
      <c r="N869" s="256"/>
      <c r="O869" s="256"/>
      <c r="P869" s="256"/>
      <c r="Q869" s="256"/>
      <c r="R869" s="256"/>
      <c r="S869" s="256"/>
      <c r="T869" s="257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8" t="s">
        <v>149</v>
      </c>
      <c r="AU869" s="258" t="s">
        <v>82</v>
      </c>
      <c r="AV869" s="14" t="s">
        <v>80</v>
      </c>
      <c r="AW869" s="14" t="s">
        <v>33</v>
      </c>
      <c r="AX869" s="14" t="s">
        <v>72</v>
      </c>
      <c r="AY869" s="258" t="s">
        <v>138</v>
      </c>
    </row>
    <row r="870" s="13" customFormat="1">
      <c r="A870" s="13"/>
      <c r="B870" s="237"/>
      <c r="C870" s="238"/>
      <c r="D870" s="233" t="s">
        <v>149</v>
      </c>
      <c r="E870" s="239" t="s">
        <v>19</v>
      </c>
      <c r="F870" s="240" t="s">
        <v>80</v>
      </c>
      <c r="G870" s="238"/>
      <c r="H870" s="241">
        <v>1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149</v>
      </c>
      <c r="AU870" s="247" t="s">
        <v>82</v>
      </c>
      <c r="AV870" s="13" t="s">
        <v>82</v>
      </c>
      <c r="AW870" s="13" t="s">
        <v>33</v>
      </c>
      <c r="AX870" s="13" t="s">
        <v>80</v>
      </c>
      <c r="AY870" s="247" t="s">
        <v>138</v>
      </c>
    </row>
    <row r="871" s="2" customFormat="1" ht="16.5" customHeight="1">
      <c r="A871" s="40"/>
      <c r="B871" s="41"/>
      <c r="C871" s="220" t="s">
        <v>1818</v>
      </c>
      <c r="D871" s="220" t="s">
        <v>140</v>
      </c>
      <c r="E871" s="221" t="s">
        <v>666</v>
      </c>
      <c r="F871" s="222" t="s">
        <v>667</v>
      </c>
      <c r="G871" s="223" t="s">
        <v>1759</v>
      </c>
      <c r="H871" s="224">
        <v>1</v>
      </c>
      <c r="I871" s="225"/>
      <c r="J871" s="226">
        <f>ROUND(I871*H871,2)</f>
        <v>0</v>
      </c>
      <c r="K871" s="222" t="s">
        <v>144</v>
      </c>
      <c r="L871" s="46"/>
      <c r="M871" s="227" t="s">
        <v>19</v>
      </c>
      <c r="N871" s="228" t="s">
        <v>43</v>
      </c>
      <c r="O871" s="86"/>
      <c r="P871" s="229">
        <f>O871*H871</f>
        <v>0</v>
      </c>
      <c r="Q871" s="229">
        <v>0</v>
      </c>
      <c r="R871" s="229">
        <f>Q871*H871</f>
        <v>0</v>
      </c>
      <c r="S871" s="229">
        <v>0</v>
      </c>
      <c r="T871" s="230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31" t="s">
        <v>668</v>
      </c>
      <c r="AT871" s="231" t="s">
        <v>140</v>
      </c>
      <c r="AU871" s="231" t="s">
        <v>82</v>
      </c>
      <c r="AY871" s="19" t="s">
        <v>138</v>
      </c>
      <c r="BE871" s="232">
        <f>IF(N871="základní",J871,0)</f>
        <v>0</v>
      </c>
      <c r="BF871" s="232">
        <f>IF(N871="snížená",J871,0)</f>
        <v>0</v>
      </c>
      <c r="BG871" s="232">
        <f>IF(N871="zákl. přenesená",J871,0)</f>
        <v>0</v>
      </c>
      <c r="BH871" s="232">
        <f>IF(N871="sníž. přenesená",J871,0)</f>
        <v>0</v>
      </c>
      <c r="BI871" s="232">
        <f>IF(N871="nulová",J871,0)</f>
        <v>0</v>
      </c>
      <c r="BJ871" s="19" t="s">
        <v>80</v>
      </c>
      <c r="BK871" s="232">
        <f>ROUND(I871*H871,2)</f>
        <v>0</v>
      </c>
      <c r="BL871" s="19" t="s">
        <v>668</v>
      </c>
      <c r="BM871" s="231" t="s">
        <v>1819</v>
      </c>
    </row>
    <row r="872" s="2" customFormat="1">
      <c r="A872" s="40"/>
      <c r="B872" s="41"/>
      <c r="C872" s="42"/>
      <c r="D872" s="233" t="s">
        <v>147</v>
      </c>
      <c r="E872" s="42"/>
      <c r="F872" s="234" t="s">
        <v>667</v>
      </c>
      <c r="G872" s="42"/>
      <c r="H872" s="42"/>
      <c r="I872" s="138"/>
      <c r="J872" s="42"/>
      <c r="K872" s="42"/>
      <c r="L872" s="46"/>
      <c r="M872" s="235"/>
      <c r="N872" s="236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147</v>
      </c>
      <c r="AU872" s="19" t="s">
        <v>82</v>
      </c>
    </row>
    <row r="873" s="14" customFormat="1">
      <c r="A873" s="14"/>
      <c r="B873" s="249"/>
      <c r="C873" s="250"/>
      <c r="D873" s="233" t="s">
        <v>149</v>
      </c>
      <c r="E873" s="251" t="s">
        <v>19</v>
      </c>
      <c r="F873" s="252" t="s">
        <v>1820</v>
      </c>
      <c r="G873" s="250"/>
      <c r="H873" s="251" t="s">
        <v>19</v>
      </c>
      <c r="I873" s="253"/>
      <c r="J873" s="250"/>
      <c r="K873" s="250"/>
      <c r="L873" s="254"/>
      <c r="M873" s="255"/>
      <c r="N873" s="256"/>
      <c r="O873" s="256"/>
      <c r="P873" s="256"/>
      <c r="Q873" s="256"/>
      <c r="R873" s="256"/>
      <c r="S873" s="256"/>
      <c r="T873" s="257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8" t="s">
        <v>149</v>
      </c>
      <c r="AU873" s="258" t="s">
        <v>82</v>
      </c>
      <c r="AV873" s="14" t="s">
        <v>80</v>
      </c>
      <c r="AW873" s="14" t="s">
        <v>33</v>
      </c>
      <c r="AX873" s="14" t="s">
        <v>72</v>
      </c>
      <c r="AY873" s="258" t="s">
        <v>138</v>
      </c>
    </row>
    <row r="874" s="14" customFormat="1">
      <c r="A874" s="14"/>
      <c r="B874" s="249"/>
      <c r="C874" s="250"/>
      <c r="D874" s="233" t="s">
        <v>149</v>
      </c>
      <c r="E874" s="251" t="s">
        <v>19</v>
      </c>
      <c r="F874" s="252" t="s">
        <v>1821</v>
      </c>
      <c r="G874" s="250"/>
      <c r="H874" s="251" t="s">
        <v>19</v>
      </c>
      <c r="I874" s="253"/>
      <c r="J874" s="250"/>
      <c r="K874" s="250"/>
      <c r="L874" s="254"/>
      <c r="M874" s="255"/>
      <c r="N874" s="256"/>
      <c r="O874" s="256"/>
      <c r="P874" s="256"/>
      <c r="Q874" s="256"/>
      <c r="R874" s="256"/>
      <c r="S874" s="256"/>
      <c r="T874" s="25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8" t="s">
        <v>149</v>
      </c>
      <c r="AU874" s="258" t="s">
        <v>82</v>
      </c>
      <c r="AV874" s="14" t="s">
        <v>80</v>
      </c>
      <c r="AW874" s="14" t="s">
        <v>33</v>
      </c>
      <c r="AX874" s="14" t="s">
        <v>72</v>
      </c>
      <c r="AY874" s="258" t="s">
        <v>138</v>
      </c>
    </row>
    <row r="875" s="13" customFormat="1">
      <c r="A875" s="13"/>
      <c r="B875" s="237"/>
      <c r="C875" s="238"/>
      <c r="D875" s="233" t="s">
        <v>149</v>
      </c>
      <c r="E875" s="239" t="s">
        <v>19</v>
      </c>
      <c r="F875" s="240" t="s">
        <v>1822</v>
      </c>
      <c r="G875" s="238"/>
      <c r="H875" s="241">
        <v>1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7" t="s">
        <v>149</v>
      </c>
      <c r="AU875" s="247" t="s">
        <v>82</v>
      </c>
      <c r="AV875" s="13" t="s">
        <v>82</v>
      </c>
      <c r="AW875" s="13" t="s">
        <v>33</v>
      </c>
      <c r="AX875" s="13" t="s">
        <v>80</v>
      </c>
      <c r="AY875" s="247" t="s">
        <v>138</v>
      </c>
    </row>
    <row r="876" s="2" customFormat="1" ht="16.5" customHeight="1">
      <c r="A876" s="40"/>
      <c r="B876" s="41"/>
      <c r="C876" s="220" t="s">
        <v>1823</v>
      </c>
      <c r="D876" s="220" t="s">
        <v>140</v>
      </c>
      <c r="E876" s="221" t="s">
        <v>1824</v>
      </c>
      <c r="F876" s="222" t="s">
        <v>1825</v>
      </c>
      <c r="G876" s="223" t="s">
        <v>1759</v>
      </c>
      <c r="H876" s="224">
        <v>1</v>
      </c>
      <c r="I876" s="225"/>
      <c r="J876" s="226">
        <f>ROUND(I876*H876,2)</f>
        <v>0</v>
      </c>
      <c r="K876" s="222" t="s">
        <v>144</v>
      </c>
      <c r="L876" s="46"/>
      <c r="M876" s="227" t="s">
        <v>19</v>
      </c>
      <c r="N876" s="228" t="s">
        <v>43</v>
      </c>
      <c r="O876" s="86"/>
      <c r="P876" s="229">
        <f>O876*H876</f>
        <v>0</v>
      </c>
      <c r="Q876" s="229">
        <v>0</v>
      </c>
      <c r="R876" s="229">
        <f>Q876*H876</f>
        <v>0</v>
      </c>
      <c r="S876" s="229">
        <v>0</v>
      </c>
      <c r="T876" s="230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31" t="s">
        <v>668</v>
      </c>
      <c r="AT876" s="231" t="s">
        <v>140</v>
      </c>
      <c r="AU876" s="231" t="s">
        <v>82</v>
      </c>
      <c r="AY876" s="19" t="s">
        <v>138</v>
      </c>
      <c r="BE876" s="232">
        <f>IF(N876="základní",J876,0)</f>
        <v>0</v>
      </c>
      <c r="BF876" s="232">
        <f>IF(N876="snížená",J876,0)</f>
        <v>0</v>
      </c>
      <c r="BG876" s="232">
        <f>IF(N876="zákl. přenesená",J876,0)</f>
        <v>0</v>
      </c>
      <c r="BH876" s="232">
        <f>IF(N876="sníž. přenesená",J876,0)</f>
        <v>0</v>
      </c>
      <c r="BI876" s="232">
        <f>IF(N876="nulová",J876,0)</f>
        <v>0</v>
      </c>
      <c r="BJ876" s="19" t="s">
        <v>80</v>
      </c>
      <c r="BK876" s="232">
        <f>ROUND(I876*H876,2)</f>
        <v>0</v>
      </c>
      <c r="BL876" s="19" t="s">
        <v>668</v>
      </c>
      <c r="BM876" s="231" t="s">
        <v>1826</v>
      </c>
    </row>
    <row r="877" s="2" customFormat="1">
      <c r="A877" s="40"/>
      <c r="B877" s="41"/>
      <c r="C877" s="42"/>
      <c r="D877" s="233" t="s">
        <v>147</v>
      </c>
      <c r="E877" s="42"/>
      <c r="F877" s="234" t="s">
        <v>1825</v>
      </c>
      <c r="G877" s="42"/>
      <c r="H877" s="42"/>
      <c r="I877" s="138"/>
      <c r="J877" s="42"/>
      <c r="K877" s="42"/>
      <c r="L877" s="46"/>
      <c r="M877" s="235"/>
      <c r="N877" s="236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147</v>
      </c>
      <c r="AU877" s="19" t="s">
        <v>82</v>
      </c>
    </row>
    <row r="878" s="14" customFormat="1">
      <c r="A878" s="14"/>
      <c r="B878" s="249"/>
      <c r="C878" s="250"/>
      <c r="D878" s="233" t="s">
        <v>149</v>
      </c>
      <c r="E878" s="251" t="s">
        <v>19</v>
      </c>
      <c r="F878" s="252" t="s">
        <v>1827</v>
      </c>
      <c r="G878" s="250"/>
      <c r="H878" s="251" t="s">
        <v>19</v>
      </c>
      <c r="I878" s="253"/>
      <c r="J878" s="250"/>
      <c r="K878" s="250"/>
      <c r="L878" s="254"/>
      <c r="M878" s="255"/>
      <c r="N878" s="256"/>
      <c r="O878" s="256"/>
      <c r="P878" s="256"/>
      <c r="Q878" s="256"/>
      <c r="R878" s="256"/>
      <c r="S878" s="256"/>
      <c r="T878" s="257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8" t="s">
        <v>149</v>
      </c>
      <c r="AU878" s="258" t="s">
        <v>82</v>
      </c>
      <c r="AV878" s="14" t="s">
        <v>80</v>
      </c>
      <c r="AW878" s="14" t="s">
        <v>33</v>
      </c>
      <c r="AX878" s="14" t="s">
        <v>72</v>
      </c>
      <c r="AY878" s="258" t="s">
        <v>138</v>
      </c>
    </row>
    <row r="879" s="14" customFormat="1">
      <c r="A879" s="14"/>
      <c r="B879" s="249"/>
      <c r="C879" s="250"/>
      <c r="D879" s="233" t="s">
        <v>149</v>
      </c>
      <c r="E879" s="251" t="s">
        <v>19</v>
      </c>
      <c r="F879" s="252" t="s">
        <v>1828</v>
      </c>
      <c r="G879" s="250"/>
      <c r="H879" s="251" t="s">
        <v>19</v>
      </c>
      <c r="I879" s="253"/>
      <c r="J879" s="250"/>
      <c r="K879" s="250"/>
      <c r="L879" s="254"/>
      <c r="M879" s="255"/>
      <c r="N879" s="256"/>
      <c r="O879" s="256"/>
      <c r="P879" s="256"/>
      <c r="Q879" s="256"/>
      <c r="R879" s="256"/>
      <c r="S879" s="256"/>
      <c r="T879" s="25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8" t="s">
        <v>149</v>
      </c>
      <c r="AU879" s="258" t="s">
        <v>82</v>
      </c>
      <c r="AV879" s="14" t="s">
        <v>80</v>
      </c>
      <c r="AW879" s="14" t="s">
        <v>33</v>
      </c>
      <c r="AX879" s="14" t="s">
        <v>72</v>
      </c>
      <c r="AY879" s="258" t="s">
        <v>138</v>
      </c>
    </row>
    <row r="880" s="13" customFormat="1">
      <c r="A880" s="13"/>
      <c r="B880" s="237"/>
      <c r="C880" s="238"/>
      <c r="D880" s="233" t="s">
        <v>149</v>
      </c>
      <c r="E880" s="239" t="s">
        <v>19</v>
      </c>
      <c r="F880" s="240" t="s">
        <v>80</v>
      </c>
      <c r="G880" s="238"/>
      <c r="H880" s="241">
        <v>1</v>
      </c>
      <c r="I880" s="242"/>
      <c r="J880" s="238"/>
      <c r="K880" s="238"/>
      <c r="L880" s="243"/>
      <c r="M880" s="244"/>
      <c r="N880" s="245"/>
      <c r="O880" s="245"/>
      <c r="P880" s="245"/>
      <c r="Q880" s="245"/>
      <c r="R880" s="245"/>
      <c r="S880" s="245"/>
      <c r="T880" s="24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7" t="s">
        <v>149</v>
      </c>
      <c r="AU880" s="247" t="s">
        <v>82</v>
      </c>
      <c r="AV880" s="13" t="s">
        <v>82</v>
      </c>
      <c r="AW880" s="13" t="s">
        <v>33</v>
      </c>
      <c r="AX880" s="13" t="s">
        <v>80</v>
      </c>
      <c r="AY880" s="247" t="s">
        <v>138</v>
      </c>
    </row>
    <row r="881" s="2" customFormat="1" ht="16.5" customHeight="1">
      <c r="A881" s="40"/>
      <c r="B881" s="41"/>
      <c r="C881" s="220" t="s">
        <v>1829</v>
      </c>
      <c r="D881" s="220" t="s">
        <v>140</v>
      </c>
      <c r="E881" s="221" t="s">
        <v>1830</v>
      </c>
      <c r="F881" s="222" t="s">
        <v>1831</v>
      </c>
      <c r="G881" s="223" t="s">
        <v>1759</v>
      </c>
      <c r="H881" s="224">
        <v>1</v>
      </c>
      <c r="I881" s="225"/>
      <c r="J881" s="226">
        <f>ROUND(I881*H881,2)</f>
        <v>0</v>
      </c>
      <c r="K881" s="222" t="s">
        <v>144</v>
      </c>
      <c r="L881" s="46"/>
      <c r="M881" s="227" t="s">
        <v>19</v>
      </c>
      <c r="N881" s="228" t="s">
        <v>43</v>
      </c>
      <c r="O881" s="86"/>
      <c r="P881" s="229">
        <f>O881*H881</f>
        <v>0</v>
      </c>
      <c r="Q881" s="229">
        <v>0</v>
      </c>
      <c r="R881" s="229">
        <f>Q881*H881</f>
        <v>0</v>
      </c>
      <c r="S881" s="229">
        <v>0</v>
      </c>
      <c r="T881" s="230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31" t="s">
        <v>668</v>
      </c>
      <c r="AT881" s="231" t="s">
        <v>140</v>
      </c>
      <c r="AU881" s="231" t="s">
        <v>82</v>
      </c>
      <c r="AY881" s="19" t="s">
        <v>138</v>
      </c>
      <c r="BE881" s="232">
        <f>IF(N881="základní",J881,0)</f>
        <v>0</v>
      </c>
      <c r="BF881" s="232">
        <f>IF(N881="snížená",J881,0)</f>
        <v>0</v>
      </c>
      <c r="BG881" s="232">
        <f>IF(N881="zákl. přenesená",J881,0)</f>
        <v>0</v>
      </c>
      <c r="BH881" s="232">
        <f>IF(N881="sníž. přenesená",J881,0)</f>
        <v>0</v>
      </c>
      <c r="BI881" s="232">
        <f>IF(N881="nulová",J881,0)</f>
        <v>0</v>
      </c>
      <c r="BJ881" s="19" t="s">
        <v>80</v>
      </c>
      <c r="BK881" s="232">
        <f>ROUND(I881*H881,2)</f>
        <v>0</v>
      </c>
      <c r="BL881" s="19" t="s">
        <v>668</v>
      </c>
      <c r="BM881" s="231" t="s">
        <v>1832</v>
      </c>
    </row>
    <row r="882" s="2" customFormat="1">
      <c r="A882" s="40"/>
      <c r="B882" s="41"/>
      <c r="C882" s="42"/>
      <c r="D882" s="233" t="s">
        <v>147</v>
      </c>
      <c r="E882" s="42"/>
      <c r="F882" s="234" t="s">
        <v>1831</v>
      </c>
      <c r="G882" s="42"/>
      <c r="H882" s="42"/>
      <c r="I882" s="138"/>
      <c r="J882" s="42"/>
      <c r="K882" s="42"/>
      <c r="L882" s="46"/>
      <c r="M882" s="235"/>
      <c r="N882" s="236"/>
      <c r="O882" s="86"/>
      <c r="P882" s="86"/>
      <c r="Q882" s="86"/>
      <c r="R882" s="86"/>
      <c r="S882" s="86"/>
      <c r="T882" s="87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T882" s="19" t="s">
        <v>147</v>
      </c>
      <c r="AU882" s="19" t="s">
        <v>82</v>
      </c>
    </row>
    <row r="883" s="14" customFormat="1">
      <c r="A883" s="14"/>
      <c r="B883" s="249"/>
      <c r="C883" s="250"/>
      <c r="D883" s="233" t="s">
        <v>149</v>
      </c>
      <c r="E883" s="251" t="s">
        <v>19</v>
      </c>
      <c r="F883" s="252" t="s">
        <v>1833</v>
      </c>
      <c r="G883" s="250"/>
      <c r="H883" s="251" t="s">
        <v>19</v>
      </c>
      <c r="I883" s="253"/>
      <c r="J883" s="250"/>
      <c r="K883" s="250"/>
      <c r="L883" s="254"/>
      <c r="M883" s="255"/>
      <c r="N883" s="256"/>
      <c r="O883" s="256"/>
      <c r="P883" s="256"/>
      <c r="Q883" s="256"/>
      <c r="R883" s="256"/>
      <c r="S883" s="256"/>
      <c r="T883" s="257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8" t="s">
        <v>149</v>
      </c>
      <c r="AU883" s="258" t="s">
        <v>82</v>
      </c>
      <c r="AV883" s="14" t="s">
        <v>80</v>
      </c>
      <c r="AW883" s="14" t="s">
        <v>33</v>
      </c>
      <c r="AX883" s="14" t="s">
        <v>72</v>
      </c>
      <c r="AY883" s="258" t="s">
        <v>138</v>
      </c>
    </row>
    <row r="884" s="14" customFormat="1">
      <c r="A884" s="14"/>
      <c r="B884" s="249"/>
      <c r="C884" s="250"/>
      <c r="D884" s="233" t="s">
        <v>149</v>
      </c>
      <c r="E884" s="251" t="s">
        <v>19</v>
      </c>
      <c r="F884" s="252" t="s">
        <v>1828</v>
      </c>
      <c r="G884" s="250"/>
      <c r="H884" s="251" t="s">
        <v>19</v>
      </c>
      <c r="I884" s="253"/>
      <c r="J884" s="250"/>
      <c r="K884" s="250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149</v>
      </c>
      <c r="AU884" s="258" t="s">
        <v>82</v>
      </c>
      <c r="AV884" s="14" t="s">
        <v>80</v>
      </c>
      <c r="AW884" s="14" t="s">
        <v>33</v>
      </c>
      <c r="AX884" s="14" t="s">
        <v>72</v>
      </c>
      <c r="AY884" s="258" t="s">
        <v>138</v>
      </c>
    </row>
    <row r="885" s="13" customFormat="1">
      <c r="A885" s="13"/>
      <c r="B885" s="237"/>
      <c r="C885" s="238"/>
      <c r="D885" s="233" t="s">
        <v>149</v>
      </c>
      <c r="E885" s="239" t="s">
        <v>19</v>
      </c>
      <c r="F885" s="240" t="s">
        <v>80</v>
      </c>
      <c r="G885" s="238"/>
      <c r="H885" s="241">
        <v>1</v>
      </c>
      <c r="I885" s="242"/>
      <c r="J885" s="238"/>
      <c r="K885" s="238"/>
      <c r="L885" s="243"/>
      <c r="M885" s="244"/>
      <c r="N885" s="245"/>
      <c r="O885" s="245"/>
      <c r="P885" s="245"/>
      <c r="Q885" s="245"/>
      <c r="R885" s="245"/>
      <c r="S885" s="245"/>
      <c r="T885" s="246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7" t="s">
        <v>149</v>
      </c>
      <c r="AU885" s="247" t="s">
        <v>82</v>
      </c>
      <c r="AV885" s="13" t="s">
        <v>82</v>
      </c>
      <c r="AW885" s="13" t="s">
        <v>33</v>
      </c>
      <c r="AX885" s="13" t="s">
        <v>80</v>
      </c>
      <c r="AY885" s="247" t="s">
        <v>138</v>
      </c>
    </row>
    <row r="886" s="12" customFormat="1" ht="22.8" customHeight="1">
      <c r="A886" s="12"/>
      <c r="B886" s="204"/>
      <c r="C886" s="205"/>
      <c r="D886" s="206" t="s">
        <v>71</v>
      </c>
      <c r="E886" s="218" t="s">
        <v>1834</v>
      </c>
      <c r="F886" s="218" t="s">
        <v>1835</v>
      </c>
      <c r="G886" s="205"/>
      <c r="H886" s="205"/>
      <c r="I886" s="208"/>
      <c r="J886" s="219">
        <f>BK886</f>
        <v>0</v>
      </c>
      <c r="K886" s="205"/>
      <c r="L886" s="210"/>
      <c r="M886" s="211"/>
      <c r="N886" s="212"/>
      <c r="O886" s="212"/>
      <c r="P886" s="213">
        <f>SUM(P887:P891)</f>
        <v>0</v>
      </c>
      <c r="Q886" s="212"/>
      <c r="R886" s="213">
        <f>SUM(R887:R891)</f>
        <v>0</v>
      </c>
      <c r="S886" s="212"/>
      <c r="T886" s="214">
        <f>SUM(T887:T891)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15" t="s">
        <v>168</v>
      </c>
      <c r="AT886" s="216" t="s">
        <v>71</v>
      </c>
      <c r="AU886" s="216" t="s">
        <v>80</v>
      </c>
      <c r="AY886" s="215" t="s">
        <v>138</v>
      </c>
      <c r="BK886" s="217">
        <f>SUM(BK887:BK891)</f>
        <v>0</v>
      </c>
    </row>
    <row r="887" s="2" customFormat="1" ht="16.5" customHeight="1">
      <c r="A887" s="40"/>
      <c r="B887" s="41"/>
      <c r="C887" s="220" t="s">
        <v>1836</v>
      </c>
      <c r="D887" s="220" t="s">
        <v>140</v>
      </c>
      <c r="E887" s="221" t="s">
        <v>1837</v>
      </c>
      <c r="F887" s="222" t="s">
        <v>1835</v>
      </c>
      <c r="G887" s="223" t="s">
        <v>1759</v>
      </c>
      <c r="H887" s="224">
        <v>1</v>
      </c>
      <c r="I887" s="225"/>
      <c r="J887" s="226">
        <f>ROUND(I887*H887,2)</f>
        <v>0</v>
      </c>
      <c r="K887" s="222" t="s">
        <v>144</v>
      </c>
      <c r="L887" s="46"/>
      <c r="M887" s="227" t="s">
        <v>19</v>
      </c>
      <c r="N887" s="228" t="s">
        <v>43</v>
      </c>
      <c r="O887" s="86"/>
      <c r="P887" s="229">
        <f>O887*H887</f>
        <v>0</v>
      </c>
      <c r="Q887" s="229">
        <v>0</v>
      </c>
      <c r="R887" s="229">
        <f>Q887*H887</f>
        <v>0</v>
      </c>
      <c r="S887" s="229">
        <v>0</v>
      </c>
      <c r="T887" s="230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31" t="s">
        <v>668</v>
      </c>
      <c r="AT887" s="231" t="s">
        <v>140</v>
      </c>
      <c r="AU887" s="231" t="s">
        <v>82</v>
      </c>
      <c r="AY887" s="19" t="s">
        <v>138</v>
      </c>
      <c r="BE887" s="232">
        <f>IF(N887="základní",J887,0)</f>
        <v>0</v>
      </c>
      <c r="BF887" s="232">
        <f>IF(N887="snížená",J887,0)</f>
        <v>0</v>
      </c>
      <c r="BG887" s="232">
        <f>IF(N887="zákl. přenesená",J887,0)</f>
        <v>0</v>
      </c>
      <c r="BH887" s="232">
        <f>IF(N887="sníž. přenesená",J887,0)</f>
        <v>0</v>
      </c>
      <c r="BI887" s="232">
        <f>IF(N887="nulová",J887,0)</f>
        <v>0</v>
      </c>
      <c r="BJ887" s="19" t="s">
        <v>80</v>
      </c>
      <c r="BK887" s="232">
        <f>ROUND(I887*H887,2)</f>
        <v>0</v>
      </c>
      <c r="BL887" s="19" t="s">
        <v>668</v>
      </c>
      <c r="BM887" s="231" t="s">
        <v>1838</v>
      </c>
    </row>
    <row r="888" s="2" customFormat="1">
      <c r="A888" s="40"/>
      <c r="B888" s="41"/>
      <c r="C888" s="42"/>
      <c r="D888" s="233" t="s">
        <v>147</v>
      </c>
      <c r="E888" s="42"/>
      <c r="F888" s="234" t="s">
        <v>1835</v>
      </c>
      <c r="G888" s="42"/>
      <c r="H888" s="42"/>
      <c r="I888" s="138"/>
      <c r="J888" s="42"/>
      <c r="K888" s="42"/>
      <c r="L888" s="46"/>
      <c r="M888" s="235"/>
      <c r="N888" s="236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9" t="s">
        <v>147</v>
      </c>
      <c r="AU888" s="19" t="s">
        <v>82</v>
      </c>
    </row>
    <row r="889" s="14" customFormat="1">
      <c r="A889" s="14"/>
      <c r="B889" s="249"/>
      <c r="C889" s="250"/>
      <c r="D889" s="233" t="s">
        <v>149</v>
      </c>
      <c r="E889" s="251" t="s">
        <v>19</v>
      </c>
      <c r="F889" s="252" t="s">
        <v>1839</v>
      </c>
      <c r="G889" s="250"/>
      <c r="H889" s="251" t="s">
        <v>19</v>
      </c>
      <c r="I889" s="253"/>
      <c r="J889" s="250"/>
      <c r="K889" s="250"/>
      <c r="L889" s="254"/>
      <c r="M889" s="255"/>
      <c r="N889" s="256"/>
      <c r="O889" s="256"/>
      <c r="P889" s="256"/>
      <c r="Q889" s="256"/>
      <c r="R889" s="256"/>
      <c r="S889" s="256"/>
      <c r="T889" s="257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8" t="s">
        <v>149</v>
      </c>
      <c r="AU889" s="258" t="s">
        <v>82</v>
      </c>
      <c r="AV889" s="14" t="s">
        <v>80</v>
      </c>
      <c r="AW889" s="14" t="s">
        <v>33</v>
      </c>
      <c r="AX889" s="14" t="s">
        <v>72</v>
      </c>
      <c r="AY889" s="258" t="s">
        <v>138</v>
      </c>
    </row>
    <row r="890" s="14" customFormat="1">
      <c r="A890" s="14"/>
      <c r="B890" s="249"/>
      <c r="C890" s="250"/>
      <c r="D890" s="233" t="s">
        <v>149</v>
      </c>
      <c r="E890" s="251" t="s">
        <v>19</v>
      </c>
      <c r="F890" s="252" t="s">
        <v>1840</v>
      </c>
      <c r="G890" s="250"/>
      <c r="H890" s="251" t="s">
        <v>19</v>
      </c>
      <c r="I890" s="253"/>
      <c r="J890" s="250"/>
      <c r="K890" s="250"/>
      <c r="L890" s="254"/>
      <c r="M890" s="255"/>
      <c r="N890" s="256"/>
      <c r="O890" s="256"/>
      <c r="P890" s="256"/>
      <c r="Q890" s="256"/>
      <c r="R890" s="256"/>
      <c r="S890" s="256"/>
      <c r="T890" s="257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8" t="s">
        <v>149</v>
      </c>
      <c r="AU890" s="258" t="s">
        <v>82</v>
      </c>
      <c r="AV890" s="14" t="s">
        <v>80</v>
      </c>
      <c r="AW890" s="14" t="s">
        <v>33</v>
      </c>
      <c r="AX890" s="14" t="s">
        <v>72</v>
      </c>
      <c r="AY890" s="258" t="s">
        <v>138</v>
      </c>
    </row>
    <row r="891" s="13" customFormat="1">
      <c r="A891" s="13"/>
      <c r="B891" s="237"/>
      <c r="C891" s="238"/>
      <c r="D891" s="233" t="s">
        <v>149</v>
      </c>
      <c r="E891" s="239" t="s">
        <v>19</v>
      </c>
      <c r="F891" s="240" t="s">
        <v>80</v>
      </c>
      <c r="G891" s="238"/>
      <c r="H891" s="241">
        <v>1</v>
      </c>
      <c r="I891" s="242"/>
      <c r="J891" s="238"/>
      <c r="K891" s="238"/>
      <c r="L891" s="243"/>
      <c r="M891" s="244"/>
      <c r="N891" s="245"/>
      <c r="O891" s="245"/>
      <c r="P891" s="245"/>
      <c r="Q891" s="245"/>
      <c r="R891" s="245"/>
      <c r="S891" s="245"/>
      <c r="T891" s="246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7" t="s">
        <v>149</v>
      </c>
      <c r="AU891" s="247" t="s">
        <v>82</v>
      </c>
      <c r="AV891" s="13" t="s">
        <v>82</v>
      </c>
      <c r="AW891" s="13" t="s">
        <v>33</v>
      </c>
      <c r="AX891" s="13" t="s">
        <v>80</v>
      </c>
      <c r="AY891" s="247" t="s">
        <v>138</v>
      </c>
    </row>
    <row r="892" s="12" customFormat="1" ht="22.8" customHeight="1">
      <c r="A892" s="12"/>
      <c r="B892" s="204"/>
      <c r="C892" s="205"/>
      <c r="D892" s="206" t="s">
        <v>71</v>
      </c>
      <c r="E892" s="218" t="s">
        <v>1841</v>
      </c>
      <c r="F892" s="218" t="s">
        <v>1842</v>
      </c>
      <c r="G892" s="205"/>
      <c r="H892" s="205"/>
      <c r="I892" s="208"/>
      <c r="J892" s="219">
        <f>BK892</f>
        <v>0</v>
      </c>
      <c r="K892" s="205"/>
      <c r="L892" s="210"/>
      <c r="M892" s="211"/>
      <c r="N892" s="212"/>
      <c r="O892" s="212"/>
      <c r="P892" s="213">
        <f>SUM(P893:P895)</f>
        <v>0</v>
      </c>
      <c r="Q892" s="212"/>
      <c r="R892" s="213">
        <f>SUM(R893:R895)</f>
        <v>0</v>
      </c>
      <c r="S892" s="212"/>
      <c r="T892" s="214">
        <f>SUM(T893:T895)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5" t="s">
        <v>168</v>
      </c>
      <c r="AT892" s="216" t="s">
        <v>71</v>
      </c>
      <c r="AU892" s="216" t="s">
        <v>80</v>
      </c>
      <c r="AY892" s="215" t="s">
        <v>138</v>
      </c>
      <c r="BK892" s="217">
        <f>SUM(BK893:BK895)</f>
        <v>0</v>
      </c>
    </row>
    <row r="893" s="2" customFormat="1" ht="16.5" customHeight="1">
      <c r="A893" s="40"/>
      <c r="B893" s="41"/>
      <c r="C893" s="220" t="s">
        <v>1843</v>
      </c>
      <c r="D893" s="220" t="s">
        <v>140</v>
      </c>
      <c r="E893" s="221" t="s">
        <v>1844</v>
      </c>
      <c r="F893" s="222" t="s">
        <v>1845</v>
      </c>
      <c r="G893" s="223" t="s">
        <v>1759</v>
      </c>
      <c r="H893" s="224">
        <v>1</v>
      </c>
      <c r="I893" s="225"/>
      <c r="J893" s="226">
        <f>ROUND(I893*H893,2)</f>
        <v>0</v>
      </c>
      <c r="K893" s="222" t="s">
        <v>144</v>
      </c>
      <c r="L893" s="46"/>
      <c r="M893" s="227" t="s">
        <v>19</v>
      </c>
      <c r="N893" s="228" t="s">
        <v>43</v>
      </c>
      <c r="O893" s="86"/>
      <c r="P893" s="229">
        <f>O893*H893</f>
        <v>0</v>
      </c>
      <c r="Q893" s="229">
        <v>0</v>
      </c>
      <c r="R893" s="229">
        <f>Q893*H893</f>
        <v>0</v>
      </c>
      <c r="S893" s="229">
        <v>0</v>
      </c>
      <c r="T893" s="230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31" t="s">
        <v>668</v>
      </c>
      <c r="AT893" s="231" t="s">
        <v>140</v>
      </c>
      <c r="AU893" s="231" t="s">
        <v>82</v>
      </c>
      <c r="AY893" s="19" t="s">
        <v>138</v>
      </c>
      <c r="BE893" s="232">
        <f>IF(N893="základní",J893,0)</f>
        <v>0</v>
      </c>
      <c r="BF893" s="232">
        <f>IF(N893="snížená",J893,0)</f>
        <v>0</v>
      </c>
      <c r="BG893" s="232">
        <f>IF(N893="zákl. přenesená",J893,0)</f>
        <v>0</v>
      </c>
      <c r="BH893" s="232">
        <f>IF(N893="sníž. přenesená",J893,0)</f>
        <v>0</v>
      </c>
      <c r="BI893" s="232">
        <f>IF(N893="nulová",J893,0)</f>
        <v>0</v>
      </c>
      <c r="BJ893" s="19" t="s">
        <v>80</v>
      </c>
      <c r="BK893" s="232">
        <f>ROUND(I893*H893,2)</f>
        <v>0</v>
      </c>
      <c r="BL893" s="19" t="s">
        <v>668</v>
      </c>
      <c r="BM893" s="231" t="s">
        <v>1846</v>
      </c>
    </row>
    <row r="894" s="2" customFormat="1">
      <c r="A894" s="40"/>
      <c r="B894" s="41"/>
      <c r="C894" s="42"/>
      <c r="D894" s="233" t="s">
        <v>147</v>
      </c>
      <c r="E894" s="42"/>
      <c r="F894" s="234" t="s">
        <v>1845</v>
      </c>
      <c r="G894" s="42"/>
      <c r="H894" s="42"/>
      <c r="I894" s="138"/>
      <c r="J894" s="42"/>
      <c r="K894" s="42"/>
      <c r="L894" s="46"/>
      <c r="M894" s="235"/>
      <c r="N894" s="236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147</v>
      </c>
      <c r="AU894" s="19" t="s">
        <v>82</v>
      </c>
    </row>
    <row r="895" s="13" customFormat="1">
      <c r="A895" s="13"/>
      <c r="B895" s="237"/>
      <c r="C895" s="238"/>
      <c r="D895" s="233" t="s">
        <v>149</v>
      </c>
      <c r="E895" s="239" t="s">
        <v>19</v>
      </c>
      <c r="F895" s="240" t="s">
        <v>1847</v>
      </c>
      <c r="G895" s="238"/>
      <c r="H895" s="241">
        <v>1</v>
      </c>
      <c r="I895" s="242"/>
      <c r="J895" s="238"/>
      <c r="K895" s="238"/>
      <c r="L895" s="243"/>
      <c r="M895" s="273"/>
      <c r="N895" s="274"/>
      <c r="O895" s="274"/>
      <c r="P895" s="274"/>
      <c r="Q895" s="274"/>
      <c r="R895" s="274"/>
      <c r="S895" s="274"/>
      <c r="T895" s="27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7" t="s">
        <v>149</v>
      </c>
      <c r="AU895" s="247" t="s">
        <v>82</v>
      </c>
      <c r="AV895" s="13" t="s">
        <v>82</v>
      </c>
      <c r="AW895" s="13" t="s">
        <v>33</v>
      </c>
      <c r="AX895" s="13" t="s">
        <v>80</v>
      </c>
      <c r="AY895" s="247" t="s">
        <v>138</v>
      </c>
    </row>
    <row r="896" s="2" customFormat="1" ht="6.96" customHeight="1">
      <c r="A896" s="40"/>
      <c r="B896" s="61"/>
      <c r="C896" s="62"/>
      <c r="D896" s="62"/>
      <c r="E896" s="62"/>
      <c r="F896" s="62"/>
      <c r="G896" s="62"/>
      <c r="H896" s="62"/>
      <c r="I896" s="168"/>
      <c r="J896" s="62"/>
      <c r="K896" s="62"/>
      <c r="L896" s="46"/>
      <c r="M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</row>
  </sheetData>
  <sheetProtection sheet="1" autoFilter="0" formatColumns="0" formatRows="0" objects="1" scenarios="1" spinCount="100000" saltValue="RjAu/s50gYemJ8pw//jMpjPAf7Zs8UAgDNyQMo/Jw1xTsKp+sNOg3YpUoZd+cyT5edcR/DyHVj/iroCVb1B7cQ==" hashValue="f/hAZ0i2hGVPz25Rhav0BDz4cmUtk/cy8Uftdua9qbrU6TIJ2fTO1eJBiOpfwBHmGB1MdmgDuphmg/1YXvHcBQ==" algorithmName="SHA-512" password="CC35"/>
  <autoFilter ref="C98:K895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1848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685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5.5" customHeight="1">
      <c r="A27" s="144"/>
      <c r="B27" s="145"/>
      <c r="C27" s="144"/>
      <c r="D27" s="144"/>
      <c r="E27" s="146" t="s">
        <v>108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ROUND(J98,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ROUND((SUM(BE98:BE936)),  2)</f>
        <v>0</v>
      </c>
      <c r="G33" s="40"/>
      <c r="H33" s="40"/>
      <c r="I33" s="157">
        <v>0.20999999999999999</v>
      </c>
      <c r="J33" s="156">
        <f>ROUND(((SUM(BE98:BE936))*I33),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ROUND((SUM(BF98:BF936)),  2)</f>
        <v>0</v>
      </c>
      <c r="G34" s="40"/>
      <c r="H34" s="40"/>
      <c r="I34" s="157">
        <v>0.14999999999999999</v>
      </c>
      <c r="J34" s="156">
        <f>ROUND(((SUM(BF98:BF936))*I34),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ROUND((SUM(BG98:BG936)),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ROUND((SUM(BH98:BH936)),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ROUND((SUM(BI98:BI936)),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202 - Most ev. č. 112-009 přes strouhu u obce Jemniště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Tubes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J98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1849</v>
      </c>
      <c r="E60" s="181"/>
      <c r="F60" s="181"/>
      <c r="G60" s="181"/>
      <c r="H60" s="181"/>
      <c r="I60" s="182"/>
      <c r="J60" s="183">
        <f>J99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114</v>
      </c>
      <c r="E61" s="188"/>
      <c r="F61" s="188"/>
      <c r="G61" s="188"/>
      <c r="H61" s="188"/>
      <c r="I61" s="189"/>
      <c r="J61" s="190">
        <f>J100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115</v>
      </c>
      <c r="E62" s="188"/>
      <c r="F62" s="188"/>
      <c r="G62" s="188"/>
      <c r="H62" s="188"/>
      <c r="I62" s="189"/>
      <c r="J62" s="190">
        <f>J338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116</v>
      </c>
      <c r="E63" s="188"/>
      <c r="F63" s="188"/>
      <c r="G63" s="188"/>
      <c r="H63" s="188"/>
      <c r="I63" s="189"/>
      <c r="J63" s="190">
        <f>J381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117</v>
      </c>
      <c r="E64" s="188"/>
      <c r="F64" s="188"/>
      <c r="G64" s="188"/>
      <c r="H64" s="188"/>
      <c r="I64" s="189"/>
      <c r="J64" s="190">
        <f>J425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118</v>
      </c>
      <c r="E65" s="188"/>
      <c r="F65" s="188"/>
      <c r="G65" s="188"/>
      <c r="H65" s="188"/>
      <c r="I65" s="189"/>
      <c r="J65" s="190">
        <f>J505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744</v>
      </c>
      <c r="E66" s="188"/>
      <c r="F66" s="188"/>
      <c r="G66" s="188"/>
      <c r="H66" s="188"/>
      <c r="I66" s="189"/>
      <c r="J66" s="190">
        <f>J565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119</v>
      </c>
      <c r="E67" s="188"/>
      <c r="F67" s="188"/>
      <c r="G67" s="188"/>
      <c r="H67" s="188"/>
      <c r="I67" s="189"/>
      <c r="J67" s="190">
        <f>J577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120</v>
      </c>
      <c r="E68" s="188"/>
      <c r="F68" s="188"/>
      <c r="G68" s="188"/>
      <c r="H68" s="188"/>
      <c r="I68" s="189"/>
      <c r="J68" s="190">
        <f>J586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121</v>
      </c>
      <c r="E69" s="188"/>
      <c r="F69" s="188"/>
      <c r="G69" s="188"/>
      <c r="H69" s="188"/>
      <c r="I69" s="189"/>
      <c r="J69" s="190">
        <f>J752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122</v>
      </c>
      <c r="E70" s="188"/>
      <c r="F70" s="188"/>
      <c r="G70" s="188"/>
      <c r="H70" s="188"/>
      <c r="I70" s="189"/>
      <c r="J70" s="190">
        <f>J818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1850</v>
      </c>
      <c r="E71" s="181"/>
      <c r="F71" s="181"/>
      <c r="G71" s="181"/>
      <c r="H71" s="181"/>
      <c r="I71" s="182"/>
      <c r="J71" s="183">
        <f>J821</f>
        <v>0</v>
      </c>
      <c r="K71" s="179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5"/>
      <c r="C72" s="186"/>
      <c r="D72" s="187" t="s">
        <v>937</v>
      </c>
      <c r="E72" s="188"/>
      <c r="F72" s="188"/>
      <c r="G72" s="188"/>
      <c r="H72" s="188"/>
      <c r="I72" s="189"/>
      <c r="J72" s="190">
        <f>J822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938</v>
      </c>
      <c r="E73" s="181"/>
      <c r="F73" s="181"/>
      <c r="G73" s="181"/>
      <c r="H73" s="181"/>
      <c r="I73" s="182"/>
      <c r="J73" s="183">
        <f>J864</f>
        <v>0</v>
      </c>
      <c r="K73" s="179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5"/>
      <c r="C74" s="186"/>
      <c r="D74" s="187" t="s">
        <v>939</v>
      </c>
      <c r="E74" s="188"/>
      <c r="F74" s="188"/>
      <c r="G74" s="188"/>
      <c r="H74" s="188"/>
      <c r="I74" s="189"/>
      <c r="J74" s="190">
        <f>J865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940</v>
      </c>
      <c r="E75" s="188"/>
      <c r="F75" s="188"/>
      <c r="G75" s="188"/>
      <c r="H75" s="188"/>
      <c r="I75" s="189"/>
      <c r="J75" s="190">
        <f>J872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8"/>
      <c r="C76" s="179"/>
      <c r="D76" s="180" t="s">
        <v>640</v>
      </c>
      <c r="E76" s="181"/>
      <c r="F76" s="181"/>
      <c r="G76" s="181"/>
      <c r="H76" s="181"/>
      <c r="I76" s="182"/>
      <c r="J76" s="183">
        <f>J876</f>
        <v>0</v>
      </c>
      <c r="K76" s="179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5"/>
      <c r="C77" s="186"/>
      <c r="D77" s="187" t="s">
        <v>641</v>
      </c>
      <c r="E77" s="188"/>
      <c r="F77" s="188"/>
      <c r="G77" s="188"/>
      <c r="H77" s="188"/>
      <c r="I77" s="189"/>
      <c r="J77" s="190">
        <f>J877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86"/>
      <c r="D78" s="187" t="s">
        <v>941</v>
      </c>
      <c r="E78" s="188"/>
      <c r="F78" s="188"/>
      <c r="G78" s="188"/>
      <c r="H78" s="188"/>
      <c r="I78" s="189"/>
      <c r="J78" s="190">
        <f>J931</f>
        <v>0</v>
      </c>
      <c r="K78" s="186"/>
      <c r="L78" s="19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168"/>
      <c r="J80" s="62"/>
      <c r="K80" s="6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171"/>
      <c r="J84" s="64"/>
      <c r="K84" s="64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123</v>
      </c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II/112 Struhařov, rekonstrukce silnice – provozní staničení km 6,70 – 9,48</v>
      </c>
      <c r="F88" s="34"/>
      <c r="G88" s="34"/>
      <c r="H88" s="34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106</v>
      </c>
      <c r="D89" s="42"/>
      <c r="E89" s="42"/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SO 202 - Most ev. č. 112-009 přes strouhu u obce Jemniště</v>
      </c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Struhařov</v>
      </c>
      <c r="G92" s="42"/>
      <c r="H92" s="42"/>
      <c r="I92" s="142" t="s">
        <v>23</v>
      </c>
      <c r="J92" s="74" t="str">
        <f>IF(J12="","",J12)</f>
        <v>19. 3. 2018</v>
      </c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138"/>
      <c r="J93" s="42"/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E15</f>
        <v>Krajská správa a údržba silnic Středočeského kraje</v>
      </c>
      <c r="G94" s="42"/>
      <c r="H94" s="42"/>
      <c r="I94" s="142" t="s">
        <v>31</v>
      </c>
      <c r="J94" s="38" t="str">
        <f>E21</f>
        <v>Tubes s.r.o.</v>
      </c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142" t="s">
        <v>34</v>
      </c>
      <c r="J95" s="38" t="str">
        <f>E24</f>
        <v xml:space="preserve"> </v>
      </c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138"/>
      <c r="J96" s="42"/>
      <c r="K96" s="42"/>
      <c r="L96" s="13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92"/>
      <c r="B97" s="193"/>
      <c r="C97" s="194" t="s">
        <v>124</v>
      </c>
      <c r="D97" s="195" t="s">
        <v>57</v>
      </c>
      <c r="E97" s="195" t="s">
        <v>53</v>
      </c>
      <c r="F97" s="195" t="s">
        <v>54</v>
      </c>
      <c r="G97" s="195" t="s">
        <v>125</v>
      </c>
      <c r="H97" s="195" t="s">
        <v>126</v>
      </c>
      <c r="I97" s="196" t="s">
        <v>127</v>
      </c>
      <c r="J97" s="195" t="s">
        <v>111</v>
      </c>
      <c r="K97" s="197" t="s">
        <v>128</v>
      </c>
      <c r="L97" s="198"/>
      <c r="M97" s="94" t="s">
        <v>19</v>
      </c>
      <c r="N97" s="95" t="s">
        <v>42</v>
      </c>
      <c r="O97" s="95" t="s">
        <v>129</v>
      </c>
      <c r="P97" s="95" t="s">
        <v>130</v>
      </c>
      <c r="Q97" s="95" t="s">
        <v>131</v>
      </c>
      <c r="R97" s="95" t="s">
        <v>132</v>
      </c>
      <c r="S97" s="95" t="s">
        <v>133</v>
      </c>
      <c r="T97" s="96" t="s">
        <v>134</v>
      </c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</row>
    <row r="98" s="2" customFormat="1" ht="22.8" customHeight="1">
      <c r="A98" s="40"/>
      <c r="B98" s="41"/>
      <c r="C98" s="101" t="s">
        <v>135</v>
      </c>
      <c r="D98" s="42"/>
      <c r="E98" s="42"/>
      <c r="F98" s="42"/>
      <c r="G98" s="42"/>
      <c r="H98" s="42"/>
      <c r="I98" s="138"/>
      <c r="J98" s="199">
        <f>BK98</f>
        <v>0</v>
      </c>
      <c r="K98" s="42"/>
      <c r="L98" s="46"/>
      <c r="M98" s="97"/>
      <c r="N98" s="200"/>
      <c r="O98" s="98"/>
      <c r="P98" s="201">
        <f>P99+P821+P864+P876</f>
        <v>0</v>
      </c>
      <c r="Q98" s="98"/>
      <c r="R98" s="201">
        <f>R99+R821+R864+R876</f>
        <v>827.01349075999997</v>
      </c>
      <c r="S98" s="98"/>
      <c r="T98" s="202">
        <f>T99+T821+T864+T876</f>
        <v>562.81339000000003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71</v>
      </c>
      <c r="AU98" s="19" t="s">
        <v>112</v>
      </c>
      <c r="BK98" s="203">
        <f>BK99+BK821+BK864+BK876</f>
        <v>0</v>
      </c>
    </row>
    <row r="99" s="12" customFormat="1" ht="25.92" customHeight="1">
      <c r="A99" s="12"/>
      <c r="B99" s="204"/>
      <c r="C99" s="205"/>
      <c r="D99" s="206" t="s">
        <v>71</v>
      </c>
      <c r="E99" s="207" t="s">
        <v>136</v>
      </c>
      <c r="F99" s="207" t="s">
        <v>1851</v>
      </c>
      <c r="G99" s="205"/>
      <c r="H99" s="205"/>
      <c r="I99" s="208"/>
      <c r="J99" s="209">
        <f>BK99</f>
        <v>0</v>
      </c>
      <c r="K99" s="205"/>
      <c r="L99" s="210"/>
      <c r="M99" s="211"/>
      <c r="N99" s="212"/>
      <c r="O99" s="212"/>
      <c r="P99" s="213">
        <f>P100+P338+P381+P425+P505+P565+P577+P586+P752+P818</f>
        <v>0</v>
      </c>
      <c r="Q99" s="212"/>
      <c r="R99" s="213">
        <f>R100+R338+R381+R425+R505+R565+R577+R586+R752+R818</f>
        <v>826.10677276000001</v>
      </c>
      <c r="S99" s="212"/>
      <c r="T99" s="214">
        <f>T100+T338+T381+T425+T505+T565+T577+T586+T752+T818</f>
        <v>562.81339000000003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5" t="s">
        <v>80</v>
      </c>
      <c r="AT99" s="216" t="s">
        <v>71</v>
      </c>
      <c r="AU99" s="216" t="s">
        <v>72</v>
      </c>
      <c r="AY99" s="215" t="s">
        <v>138</v>
      </c>
      <c r="BK99" s="217">
        <f>BK100+BK338+BK381+BK425+BK505+BK565+BK577+BK586+BK752+BK818</f>
        <v>0</v>
      </c>
    </row>
    <row r="100" s="12" customFormat="1" ht="22.8" customHeight="1">
      <c r="A100" s="12"/>
      <c r="B100" s="204"/>
      <c r="C100" s="205"/>
      <c r="D100" s="206" t="s">
        <v>71</v>
      </c>
      <c r="E100" s="218" t="s">
        <v>80</v>
      </c>
      <c r="F100" s="218" t="s">
        <v>139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SUM(P101:P337)</f>
        <v>0</v>
      </c>
      <c r="Q100" s="212"/>
      <c r="R100" s="213">
        <f>SUM(R101:R337)</f>
        <v>232.81651515999999</v>
      </c>
      <c r="S100" s="212"/>
      <c r="T100" s="214">
        <f>SUM(T101:T337)</f>
        <v>84.216000000000008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80</v>
      </c>
      <c r="AT100" s="216" t="s">
        <v>71</v>
      </c>
      <c r="AU100" s="216" t="s">
        <v>80</v>
      </c>
      <c r="AY100" s="215" t="s">
        <v>138</v>
      </c>
      <c r="BK100" s="217">
        <f>SUM(BK101:BK337)</f>
        <v>0</v>
      </c>
    </row>
    <row r="101" s="2" customFormat="1" ht="24" customHeight="1">
      <c r="A101" s="40"/>
      <c r="B101" s="41"/>
      <c r="C101" s="220" t="s">
        <v>80</v>
      </c>
      <c r="D101" s="220" t="s">
        <v>140</v>
      </c>
      <c r="E101" s="221" t="s">
        <v>943</v>
      </c>
      <c r="F101" s="222" t="s">
        <v>944</v>
      </c>
      <c r="G101" s="223" t="s">
        <v>143</v>
      </c>
      <c r="H101" s="224">
        <v>11</v>
      </c>
      <c r="I101" s="225"/>
      <c r="J101" s="226">
        <f>ROUND(I101*H101,2)</f>
        <v>0</v>
      </c>
      <c r="K101" s="222" t="s">
        <v>144</v>
      </c>
      <c r="L101" s="46"/>
      <c r="M101" s="227" t="s">
        <v>19</v>
      </c>
      <c r="N101" s="228" t="s">
        <v>43</v>
      </c>
      <c r="O101" s="8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145</v>
      </c>
      <c r="AT101" s="231" t="s">
        <v>140</v>
      </c>
      <c r="AU101" s="231" t="s">
        <v>82</v>
      </c>
      <c r="AY101" s="19" t="s">
        <v>138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9" t="s">
        <v>80</v>
      </c>
      <c r="BK101" s="232">
        <f>ROUND(I101*H101,2)</f>
        <v>0</v>
      </c>
      <c r="BL101" s="19" t="s">
        <v>145</v>
      </c>
      <c r="BM101" s="231" t="s">
        <v>1852</v>
      </c>
    </row>
    <row r="102" s="2" customFormat="1">
      <c r="A102" s="40"/>
      <c r="B102" s="41"/>
      <c r="C102" s="42"/>
      <c r="D102" s="233" t="s">
        <v>147</v>
      </c>
      <c r="E102" s="42"/>
      <c r="F102" s="234" t="s">
        <v>944</v>
      </c>
      <c r="G102" s="42"/>
      <c r="H102" s="42"/>
      <c r="I102" s="138"/>
      <c r="J102" s="42"/>
      <c r="K102" s="42"/>
      <c r="L102" s="46"/>
      <c r="M102" s="235"/>
      <c r="N102" s="23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82</v>
      </c>
    </row>
    <row r="103" s="13" customFormat="1">
      <c r="A103" s="13"/>
      <c r="B103" s="237"/>
      <c r="C103" s="238"/>
      <c r="D103" s="233" t="s">
        <v>149</v>
      </c>
      <c r="E103" s="239" t="s">
        <v>19</v>
      </c>
      <c r="F103" s="240" t="s">
        <v>1853</v>
      </c>
      <c r="G103" s="238"/>
      <c r="H103" s="241">
        <v>11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149</v>
      </c>
      <c r="AU103" s="247" t="s">
        <v>82</v>
      </c>
      <c r="AV103" s="13" t="s">
        <v>82</v>
      </c>
      <c r="AW103" s="13" t="s">
        <v>33</v>
      </c>
      <c r="AX103" s="13" t="s">
        <v>80</v>
      </c>
      <c r="AY103" s="247" t="s">
        <v>138</v>
      </c>
    </row>
    <row r="104" s="14" customFormat="1">
      <c r="A104" s="14"/>
      <c r="B104" s="249"/>
      <c r="C104" s="250"/>
      <c r="D104" s="233" t="s">
        <v>149</v>
      </c>
      <c r="E104" s="251" t="s">
        <v>19</v>
      </c>
      <c r="F104" s="252" t="s">
        <v>947</v>
      </c>
      <c r="G104" s="250"/>
      <c r="H104" s="251" t="s">
        <v>19</v>
      </c>
      <c r="I104" s="253"/>
      <c r="J104" s="250"/>
      <c r="K104" s="250"/>
      <c r="L104" s="254"/>
      <c r="M104" s="255"/>
      <c r="N104" s="256"/>
      <c r="O104" s="256"/>
      <c r="P104" s="256"/>
      <c r="Q104" s="256"/>
      <c r="R104" s="256"/>
      <c r="S104" s="256"/>
      <c r="T104" s="25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8" t="s">
        <v>149</v>
      </c>
      <c r="AU104" s="258" t="s">
        <v>82</v>
      </c>
      <c r="AV104" s="14" t="s">
        <v>80</v>
      </c>
      <c r="AW104" s="14" t="s">
        <v>33</v>
      </c>
      <c r="AX104" s="14" t="s">
        <v>72</v>
      </c>
      <c r="AY104" s="258" t="s">
        <v>138</v>
      </c>
    </row>
    <row r="105" s="2" customFormat="1" ht="24" customHeight="1">
      <c r="A105" s="40"/>
      <c r="B105" s="41"/>
      <c r="C105" s="220" t="s">
        <v>82</v>
      </c>
      <c r="D105" s="220" t="s">
        <v>140</v>
      </c>
      <c r="E105" s="221" t="s">
        <v>948</v>
      </c>
      <c r="F105" s="222" t="s">
        <v>949</v>
      </c>
      <c r="G105" s="223" t="s">
        <v>143</v>
      </c>
      <c r="H105" s="224">
        <v>250</v>
      </c>
      <c r="I105" s="225"/>
      <c r="J105" s="226">
        <f>ROUND(I105*H105,2)</f>
        <v>0</v>
      </c>
      <c r="K105" s="222" t="s">
        <v>144</v>
      </c>
      <c r="L105" s="46"/>
      <c r="M105" s="227" t="s">
        <v>19</v>
      </c>
      <c r="N105" s="228" t="s">
        <v>43</v>
      </c>
      <c r="O105" s="8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145</v>
      </c>
      <c r="AT105" s="231" t="s">
        <v>140</v>
      </c>
      <c r="AU105" s="231" t="s">
        <v>82</v>
      </c>
      <c r="AY105" s="19" t="s">
        <v>138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9" t="s">
        <v>80</v>
      </c>
      <c r="BK105" s="232">
        <f>ROUND(I105*H105,2)</f>
        <v>0</v>
      </c>
      <c r="BL105" s="19" t="s">
        <v>145</v>
      </c>
      <c r="BM105" s="231" t="s">
        <v>1854</v>
      </c>
    </row>
    <row r="106" s="2" customFormat="1">
      <c r="A106" s="40"/>
      <c r="B106" s="41"/>
      <c r="C106" s="42"/>
      <c r="D106" s="233" t="s">
        <v>147</v>
      </c>
      <c r="E106" s="42"/>
      <c r="F106" s="234" t="s">
        <v>949</v>
      </c>
      <c r="G106" s="42"/>
      <c r="H106" s="42"/>
      <c r="I106" s="138"/>
      <c r="J106" s="42"/>
      <c r="K106" s="42"/>
      <c r="L106" s="46"/>
      <c r="M106" s="235"/>
      <c r="N106" s="23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82</v>
      </c>
    </row>
    <row r="107" s="13" customFormat="1">
      <c r="A107" s="13"/>
      <c r="B107" s="237"/>
      <c r="C107" s="238"/>
      <c r="D107" s="233" t="s">
        <v>149</v>
      </c>
      <c r="E107" s="239" t="s">
        <v>19</v>
      </c>
      <c r="F107" s="240" t="s">
        <v>1855</v>
      </c>
      <c r="G107" s="238"/>
      <c r="H107" s="241">
        <v>250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149</v>
      </c>
      <c r="AU107" s="247" t="s">
        <v>82</v>
      </c>
      <c r="AV107" s="13" t="s">
        <v>82</v>
      </c>
      <c r="AW107" s="13" t="s">
        <v>33</v>
      </c>
      <c r="AX107" s="13" t="s">
        <v>80</v>
      </c>
      <c r="AY107" s="247" t="s">
        <v>138</v>
      </c>
    </row>
    <row r="108" s="2" customFormat="1" ht="24" customHeight="1">
      <c r="A108" s="40"/>
      <c r="B108" s="41"/>
      <c r="C108" s="220" t="s">
        <v>155</v>
      </c>
      <c r="D108" s="220" t="s">
        <v>140</v>
      </c>
      <c r="E108" s="221" t="s">
        <v>1856</v>
      </c>
      <c r="F108" s="222" t="s">
        <v>1857</v>
      </c>
      <c r="G108" s="223" t="s">
        <v>526</v>
      </c>
      <c r="H108" s="224">
        <v>2</v>
      </c>
      <c r="I108" s="225"/>
      <c r="J108" s="226">
        <f>ROUND(I108*H108,2)</f>
        <v>0</v>
      </c>
      <c r="K108" s="222" t="s">
        <v>144</v>
      </c>
      <c r="L108" s="46"/>
      <c r="M108" s="227" t="s">
        <v>19</v>
      </c>
      <c r="N108" s="228" t="s">
        <v>43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145</v>
      </c>
      <c r="AT108" s="231" t="s">
        <v>140</v>
      </c>
      <c r="AU108" s="231" t="s">
        <v>82</v>
      </c>
      <c r="AY108" s="19" t="s">
        <v>138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80</v>
      </c>
      <c r="BK108" s="232">
        <f>ROUND(I108*H108,2)</f>
        <v>0</v>
      </c>
      <c r="BL108" s="19" t="s">
        <v>145</v>
      </c>
      <c r="BM108" s="231" t="s">
        <v>1858</v>
      </c>
    </row>
    <row r="109" s="2" customFormat="1">
      <c r="A109" s="40"/>
      <c r="B109" s="41"/>
      <c r="C109" s="42"/>
      <c r="D109" s="233" t="s">
        <v>147</v>
      </c>
      <c r="E109" s="42"/>
      <c r="F109" s="234" t="s">
        <v>1857</v>
      </c>
      <c r="G109" s="42"/>
      <c r="H109" s="42"/>
      <c r="I109" s="138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82</v>
      </c>
    </row>
    <row r="110" s="13" customFormat="1">
      <c r="A110" s="13"/>
      <c r="B110" s="237"/>
      <c r="C110" s="238"/>
      <c r="D110" s="233" t="s">
        <v>149</v>
      </c>
      <c r="E110" s="239" t="s">
        <v>19</v>
      </c>
      <c r="F110" s="240" t="s">
        <v>82</v>
      </c>
      <c r="G110" s="238"/>
      <c r="H110" s="241">
        <v>2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149</v>
      </c>
      <c r="AU110" s="247" t="s">
        <v>82</v>
      </c>
      <c r="AV110" s="13" t="s">
        <v>82</v>
      </c>
      <c r="AW110" s="13" t="s">
        <v>33</v>
      </c>
      <c r="AX110" s="13" t="s">
        <v>80</v>
      </c>
      <c r="AY110" s="247" t="s">
        <v>138</v>
      </c>
    </row>
    <row r="111" s="14" customFormat="1">
      <c r="A111" s="14"/>
      <c r="B111" s="249"/>
      <c r="C111" s="250"/>
      <c r="D111" s="233" t="s">
        <v>149</v>
      </c>
      <c r="E111" s="251" t="s">
        <v>19</v>
      </c>
      <c r="F111" s="252" t="s">
        <v>947</v>
      </c>
      <c r="G111" s="250"/>
      <c r="H111" s="251" t="s">
        <v>19</v>
      </c>
      <c r="I111" s="253"/>
      <c r="J111" s="250"/>
      <c r="K111" s="250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149</v>
      </c>
      <c r="AU111" s="258" t="s">
        <v>82</v>
      </c>
      <c r="AV111" s="14" t="s">
        <v>80</v>
      </c>
      <c r="AW111" s="14" t="s">
        <v>33</v>
      </c>
      <c r="AX111" s="14" t="s">
        <v>72</v>
      </c>
      <c r="AY111" s="258" t="s">
        <v>138</v>
      </c>
    </row>
    <row r="112" s="2" customFormat="1" ht="24" customHeight="1">
      <c r="A112" s="40"/>
      <c r="B112" s="41"/>
      <c r="C112" s="220" t="s">
        <v>145</v>
      </c>
      <c r="D112" s="220" t="s">
        <v>140</v>
      </c>
      <c r="E112" s="221" t="s">
        <v>954</v>
      </c>
      <c r="F112" s="222" t="s">
        <v>955</v>
      </c>
      <c r="G112" s="223" t="s">
        <v>526</v>
      </c>
      <c r="H112" s="224">
        <v>1</v>
      </c>
      <c r="I112" s="225"/>
      <c r="J112" s="226">
        <f>ROUND(I112*H112,2)</f>
        <v>0</v>
      </c>
      <c r="K112" s="222" t="s">
        <v>144</v>
      </c>
      <c r="L112" s="46"/>
      <c r="M112" s="227" t="s">
        <v>19</v>
      </c>
      <c r="N112" s="228" t="s">
        <v>43</v>
      </c>
      <c r="O112" s="8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145</v>
      </c>
      <c r="AT112" s="231" t="s">
        <v>140</v>
      </c>
      <c r="AU112" s="231" t="s">
        <v>82</v>
      </c>
      <c r="AY112" s="19" t="s">
        <v>138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9" t="s">
        <v>80</v>
      </c>
      <c r="BK112" s="232">
        <f>ROUND(I112*H112,2)</f>
        <v>0</v>
      </c>
      <c r="BL112" s="19" t="s">
        <v>145</v>
      </c>
      <c r="BM112" s="231" t="s">
        <v>1859</v>
      </c>
    </row>
    <row r="113" s="2" customFormat="1">
      <c r="A113" s="40"/>
      <c r="B113" s="41"/>
      <c r="C113" s="42"/>
      <c r="D113" s="233" t="s">
        <v>147</v>
      </c>
      <c r="E113" s="42"/>
      <c r="F113" s="234" t="s">
        <v>955</v>
      </c>
      <c r="G113" s="42"/>
      <c r="H113" s="42"/>
      <c r="I113" s="138"/>
      <c r="J113" s="42"/>
      <c r="K113" s="42"/>
      <c r="L113" s="46"/>
      <c r="M113" s="235"/>
      <c r="N113" s="23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147</v>
      </c>
      <c r="AU113" s="19" t="s">
        <v>82</v>
      </c>
    </row>
    <row r="114" s="13" customFormat="1">
      <c r="A114" s="13"/>
      <c r="B114" s="237"/>
      <c r="C114" s="238"/>
      <c r="D114" s="233" t="s">
        <v>149</v>
      </c>
      <c r="E114" s="239" t="s">
        <v>19</v>
      </c>
      <c r="F114" s="240" t="s">
        <v>80</v>
      </c>
      <c r="G114" s="238"/>
      <c r="H114" s="241">
        <v>1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149</v>
      </c>
      <c r="AU114" s="247" t="s">
        <v>82</v>
      </c>
      <c r="AV114" s="13" t="s">
        <v>82</v>
      </c>
      <c r="AW114" s="13" t="s">
        <v>33</v>
      </c>
      <c r="AX114" s="13" t="s">
        <v>80</v>
      </c>
      <c r="AY114" s="247" t="s">
        <v>138</v>
      </c>
    </row>
    <row r="115" s="14" customFormat="1">
      <c r="A115" s="14"/>
      <c r="B115" s="249"/>
      <c r="C115" s="250"/>
      <c r="D115" s="233" t="s">
        <v>149</v>
      </c>
      <c r="E115" s="251" t="s">
        <v>19</v>
      </c>
      <c r="F115" s="252" t="s">
        <v>947</v>
      </c>
      <c r="G115" s="250"/>
      <c r="H115" s="251" t="s">
        <v>19</v>
      </c>
      <c r="I115" s="253"/>
      <c r="J115" s="250"/>
      <c r="K115" s="250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149</v>
      </c>
      <c r="AU115" s="258" t="s">
        <v>82</v>
      </c>
      <c r="AV115" s="14" t="s">
        <v>80</v>
      </c>
      <c r="AW115" s="14" t="s">
        <v>33</v>
      </c>
      <c r="AX115" s="14" t="s">
        <v>72</v>
      </c>
      <c r="AY115" s="258" t="s">
        <v>138</v>
      </c>
    </row>
    <row r="116" s="2" customFormat="1" ht="24" customHeight="1">
      <c r="A116" s="40"/>
      <c r="B116" s="41"/>
      <c r="C116" s="220" t="s">
        <v>168</v>
      </c>
      <c r="D116" s="220" t="s">
        <v>140</v>
      </c>
      <c r="E116" s="221" t="s">
        <v>1860</v>
      </c>
      <c r="F116" s="222" t="s">
        <v>1861</v>
      </c>
      <c r="G116" s="223" t="s">
        <v>526</v>
      </c>
      <c r="H116" s="224">
        <v>2</v>
      </c>
      <c r="I116" s="225"/>
      <c r="J116" s="226">
        <f>ROUND(I116*H116,2)</f>
        <v>0</v>
      </c>
      <c r="K116" s="222" t="s">
        <v>144</v>
      </c>
      <c r="L116" s="46"/>
      <c r="M116" s="227" t="s">
        <v>19</v>
      </c>
      <c r="N116" s="228" t="s">
        <v>43</v>
      </c>
      <c r="O116" s="8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145</v>
      </c>
      <c r="AT116" s="231" t="s">
        <v>140</v>
      </c>
      <c r="AU116" s="231" t="s">
        <v>82</v>
      </c>
      <c r="AY116" s="19" t="s">
        <v>138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9" t="s">
        <v>80</v>
      </c>
      <c r="BK116" s="232">
        <f>ROUND(I116*H116,2)</f>
        <v>0</v>
      </c>
      <c r="BL116" s="19" t="s">
        <v>145</v>
      </c>
      <c r="BM116" s="231" t="s">
        <v>1862</v>
      </c>
    </row>
    <row r="117" s="2" customFormat="1">
      <c r="A117" s="40"/>
      <c r="B117" s="41"/>
      <c r="C117" s="42"/>
      <c r="D117" s="233" t="s">
        <v>147</v>
      </c>
      <c r="E117" s="42"/>
      <c r="F117" s="234" t="s">
        <v>1861</v>
      </c>
      <c r="G117" s="42"/>
      <c r="H117" s="42"/>
      <c r="I117" s="138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82</v>
      </c>
    </row>
    <row r="118" s="13" customFormat="1">
      <c r="A118" s="13"/>
      <c r="B118" s="237"/>
      <c r="C118" s="238"/>
      <c r="D118" s="233" t="s">
        <v>149</v>
      </c>
      <c r="E118" s="239" t="s">
        <v>19</v>
      </c>
      <c r="F118" s="240" t="s">
        <v>82</v>
      </c>
      <c r="G118" s="238"/>
      <c r="H118" s="241">
        <v>2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149</v>
      </c>
      <c r="AU118" s="247" t="s">
        <v>82</v>
      </c>
      <c r="AV118" s="13" t="s">
        <v>82</v>
      </c>
      <c r="AW118" s="13" t="s">
        <v>33</v>
      </c>
      <c r="AX118" s="13" t="s">
        <v>80</v>
      </c>
      <c r="AY118" s="247" t="s">
        <v>138</v>
      </c>
    </row>
    <row r="119" s="2" customFormat="1" ht="24" customHeight="1">
      <c r="A119" s="40"/>
      <c r="B119" s="41"/>
      <c r="C119" s="220" t="s">
        <v>175</v>
      </c>
      <c r="D119" s="220" t="s">
        <v>140</v>
      </c>
      <c r="E119" s="221" t="s">
        <v>960</v>
      </c>
      <c r="F119" s="222" t="s">
        <v>961</v>
      </c>
      <c r="G119" s="223" t="s">
        <v>526</v>
      </c>
      <c r="H119" s="224">
        <v>1</v>
      </c>
      <c r="I119" s="225"/>
      <c r="J119" s="226">
        <f>ROUND(I119*H119,2)</f>
        <v>0</v>
      </c>
      <c r="K119" s="222" t="s">
        <v>144</v>
      </c>
      <c r="L119" s="46"/>
      <c r="M119" s="227" t="s">
        <v>19</v>
      </c>
      <c r="N119" s="228" t="s">
        <v>43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145</v>
      </c>
      <c r="AT119" s="231" t="s">
        <v>140</v>
      </c>
      <c r="AU119" s="231" t="s">
        <v>82</v>
      </c>
      <c r="AY119" s="19" t="s">
        <v>138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80</v>
      </c>
      <c r="BK119" s="232">
        <f>ROUND(I119*H119,2)</f>
        <v>0</v>
      </c>
      <c r="BL119" s="19" t="s">
        <v>145</v>
      </c>
      <c r="BM119" s="231" t="s">
        <v>1863</v>
      </c>
    </row>
    <row r="120" s="2" customFormat="1">
      <c r="A120" s="40"/>
      <c r="B120" s="41"/>
      <c r="C120" s="42"/>
      <c r="D120" s="233" t="s">
        <v>147</v>
      </c>
      <c r="E120" s="42"/>
      <c r="F120" s="234" t="s">
        <v>961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82</v>
      </c>
    </row>
    <row r="121" s="13" customFormat="1">
      <c r="A121" s="13"/>
      <c r="B121" s="237"/>
      <c r="C121" s="238"/>
      <c r="D121" s="233" t="s">
        <v>149</v>
      </c>
      <c r="E121" s="239" t="s">
        <v>19</v>
      </c>
      <c r="F121" s="240" t="s">
        <v>80</v>
      </c>
      <c r="G121" s="238"/>
      <c r="H121" s="241">
        <v>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149</v>
      </c>
      <c r="AU121" s="247" t="s">
        <v>82</v>
      </c>
      <c r="AV121" s="13" t="s">
        <v>82</v>
      </c>
      <c r="AW121" s="13" t="s">
        <v>33</v>
      </c>
      <c r="AX121" s="13" t="s">
        <v>80</v>
      </c>
      <c r="AY121" s="247" t="s">
        <v>138</v>
      </c>
    </row>
    <row r="122" s="2" customFormat="1" ht="24" customHeight="1">
      <c r="A122" s="40"/>
      <c r="B122" s="41"/>
      <c r="C122" s="220" t="s">
        <v>181</v>
      </c>
      <c r="D122" s="220" t="s">
        <v>140</v>
      </c>
      <c r="E122" s="221" t="s">
        <v>966</v>
      </c>
      <c r="F122" s="222" t="s">
        <v>967</v>
      </c>
      <c r="G122" s="223" t="s">
        <v>143</v>
      </c>
      <c r="H122" s="224">
        <v>191.40000000000001</v>
      </c>
      <c r="I122" s="225"/>
      <c r="J122" s="226">
        <f>ROUND(I122*H122,2)</f>
        <v>0</v>
      </c>
      <c r="K122" s="222" t="s">
        <v>144</v>
      </c>
      <c r="L122" s="46"/>
      <c r="M122" s="227" t="s">
        <v>19</v>
      </c>
      <c r="N122" s="228" t="s">
        <v>43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0.44</v>
      </c>
      <c r="T122" s="230">
        <f>S122*H122</f>
        <v>84.216000000000008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145</v>
      </c>
      <c r="AT122" s="231" t="s">
        <v>140</v>
      </c>
      <c r="AU122" s="231" t="s">
        <v>82</v>
      </c>
      <c r="AY122" s="19" t="s">
        <v>138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9" t="s">
        <v>80</v>
      </c>
      <c r="BK122" s="232">
        <f>ROUND(I122*H122,2)</f>
        <v>0</v>
      </c>
      <c r="BL122" s="19" t="s">
        <v>145</v>
      </c>
      <c r="BM122" s="231" t="s">
        <v>1864</v>
      </c>
    </row>
    <row r="123" s="2" customFormat="1">
      <c r="A123" s="40"/>
      <c r="B123" s="41"/>
      <c r="C123" s="42"/>
      <c r="D123" s="233" t="s">
        <v>147</v>
      </c>
      <c r="E123" s="42"/>
      <c r="F123" s="234" t="s">
        <v>967</v>
      </c>
      <c r="G123" s="42"/>
      <c r="H123" s="42"/>
      <c r="I123" s="138"/>
      <c r="J123" s="42"/>
      <c r="K123" s="42"/>
      <c r="L123" s="46"/>
      <c r="M123" s="235"/>
      <c r="N123" s="23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147</v>
      </c>
      <c r="AU123" s="19" t="s">
        <v>82</v>
      </c>
    </row>
    <row r="124" s="14" customFormat="1">
      <c r="A124" s="14"/>
      <c r="B124" s="249"/>
      <c r="C124" s="250"/>
      <c r="D124" s="233" t="s">
        <v>149</v>
      </c>
      <c r="E124" s="251" t="s">
        <v>19</v>
      </c>
      <c r="F124" s="252" t="s">
        <v>969</v>
      </c>
      <c r="G124" s="250"/>
      <c r="H124" s="251" t="s">
        <v>19</v>
      </c>
      <c r="I124" s="253"/>
      <c r="J124" s="250"/>
      <c r="K124" s="250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149</v>
      </c>
      <c r="AU124" s="258" t="s">
        <v>82</v>
      </c>
      <c r="AV124" s="14" t="s">
        <v>80</v>
      </c>
      <c r="AW124" s="14" t="s">
        <v>33</v>
      </c>
      <c r="AX124" s="14" t="s">
        <v>72</v>
      </c>
      <c r="AY124" s="258" t="s">
        <v>138</v>
      </c>
    </row>
    <row r="125" s="13" customFormat="1">
      <c r="A125" s="13"/>
      <c r="B125" s="237"/>
      <c r="C125" s="238"/>
      <c r="D125" s="233" t="s">
        <v>149</v>
      </c>
      <c r="E125" s="239" t="s">
        <v>19</v>
      </c>
      <c r="F125" s="240" t="s">
        <v>1865</v>
      </c>
      <c r="G125" s="238"/>
      <c r="H125" s="241">
        <v>191.40000000000001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149</v>
      </c>
      <c r="AU125" s="247" t="s">
        <v>82</v>
      </c>
      <c r="AV125" s="13" t="s">
        <v>82</v>
      </c>
      <c r="AW125" s="13" t="s">
        <v>33</v>
      </c>
      <c r="AX125" s="13" t="s">
        <v>80</v>
      </c>
      <c r="AY125" s="247" t="s">
        <v>138</v>
      </c>
    </row>
    <row r="126" s="2" customFormat="1" ht="24" customHeight="1">
      <c r="A126" s="40"/>
      <c r="B126" s="41"/>
      <c r="C126" s="220" t="s">
        <v>188</v>
      </c>
      <c r="D126" s="220" t="s">
        <v>140</v>
      </c>
      <c r="E126" s="221" t="s">
        <v>169</v>
      </c>
      <c r="F126" s="222" t="s">
        <v>170</v>
      </c>
      <c r="G126" s="223" t="s">
        <v>143</v>
      </c>
      <c r="H126" s="224">
        <v>158.40000000000001</v>
      </c>
      <c r="I126" s="225"/>
      <c r="J126" s="226">
        <f>ROUND(I126*H126,2)</f>
        <v>0</v>
      </c>
      <c r="K126" s="222" t="s">
        <v>144</v>
      </c>
      <c r="L126" s="46"/>
      <c r="M126" s="227" t="s">
        <v>19</v>
      </c>
      <c r="N126" s="228" t="s">
        <v>43</v>
      </c>
      <c r="O126" s="86"/>
      <c r="P126" s="229">
        <f>O126*H126</f>
        <v>0</v>
      </c>
      <c r="Q126" s="229">
        <v>0.00012999999999999999</v>
      </c>
      <c r="R126" s="229">
        <f>Q126*H126</f>
        <v>0.020591999999999999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145</v>
      </c>
      <c r="AT126" s="231" t="s">
        <v>140</v>
      </c>
      <c r="AU126" s="231" t="s">
        <v>82</v>
      </c>
      <c r="AY126" s="19" t="s">
        <v>138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9" t="s">
        <v>80</v>
      </c>
      <c r="BK126" s="232">
        <f>ROUND(I126*H126,2)</f>
        <v>0</v>
      </c>
      <c r="BL126" s="19" t="s">
        <v>145</v>
      </c>
      <c r="BM126" s="231" t="s">
        <v>1866</v>
      </c>
    </row>
    <row r="127" s="2" customFormat="1">
      <c r="A127" s="40"/>
      <c r="B127" s="41"/>
      <c r="C127" s="42"/>
      <c r="D127" s="233" t="s">
        <v>147</v>
      </c>
      <c r="E127" s="42"/>
      <c r="F127" s="234" t="s">
        <v>172</v>
      </c>
      <c r="G127" s="42"/>
      <c r="H127" s="42"/>
      <c r="I127" s="138"/>
      <c r="J127" s="42"/>
      <c r="K127" s="42"/>
      <c r="L127" s="46"/>
      <c r="M127" s="235"/>
      <c r="N127" s="23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82</v>
      </c>
    </row>
    <row r="128" s="2" customFormat="1">
      <c r="A128" s="40"/>
      <c r="B128" s="41"/>
      <c r="C128" s="42"/>
      <c r="D128" s="233" t="s">
        <v>165</v>
      </c>
      <c r="E128" s="42"/>
      <c r="F128" s="248" t="s">
        <v>173</v>
      </c>
      <c r="G128" s="42"/>
      <c r="H128" s="42"/>
      <c r="I128" s="138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165</v>
      </c>
      <c r="AU128" s="19" t="s">
        <v>82</v>
      </c>
    </row>
    <row r="129" s="13" customFormat="1">
      <c r="A129" s="13"/>
      <c r="B129" s="237"/>
      <c r="C129" s="238"/>
      <c r="D129" s="233" t="s">
        <v>149</v>
      </c>
      <c r="E129" s="239" t="s">
        <v>19</v>
      </c>
      <c r="F129" s="240" t="s">
        <v>1867</v>
      </c>
      <c r="G129" s="238"/>
      <c r="H129" s="241">
        <v>158.40000000000001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149</v>
      </c>
      <c r="AU129" s="247" t="s">
        <v>82</v>
      </c>
      <c r="AV129" s="13" t="s">
        <v>82</v>
      </c>
      <c r="AW129" s="13" t="s">
        <v>33</v>
      </c>
      <c r="AX129" s="13" t="s">
        <v>72</v>
      </c>
      <c r="AY129" s="247" t="s">
        <v>138</v>
      </c>
    </row>
    <row r="130" s="14" customFormat="1">
      <c r="A130" s="14"/>
      <c r="B130" s="249"/>
      <c r="C130" s="250"/>
      <c r="D130" s="233" t="s">
        <v>149</v>
      </c>
      <c r="E130" s="251" t="s">
        <v>19</v>
      </c>
      <c r="F130" s="252" t="s">
        <v>973</v>
      </c>
      <c r="G130" s="250"/>
      <c r="H130" s="251" t="s">
        <v>19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149</v>
      </c>
      <c r="AU130" s="258" t="s">
        <v>82</v>
      </c>
      <c r="AV130" s="14" t="s">
        <v>80</v>
      </c>
      <c r="AW130" s="14" t="s">
        <v>33</v>
      </c>
      <c r="AX130" s="14" t="s">
        <v>72</v>
      </c>
      <c r="AY130" s="258" t="s">
        <v>138</v>
      </c>
    </row>
    <row r="131" s="2" customFormat="1" ht="24" customHeight="1">
      <c r="A131" s="40"/>
      <c r="B131" s="41"/>
      <c r="C131" s="220" t="s">
        <v>194</v>
      </c>
      <c r="D131" s="220" t="s">
        <v>140</v>
      </c>
      <c r="E131" s="221" t="s">
        <v>176</v>
      </c>
      <c r="F131" s="222" t="s">
        <v>177</v>
      </c>
      <c r="G131" s="223" t="s">
        <v>143</v>
      </c>
      <c r="H131" s="224">
        <v>158.40000000000001</v>
      </c>
      <c r="I131" s="225"/>
      <c r="J131" s="226">
        <f>ROUND(I131*H131,2)</f>
        <v>0</v>
      </c>
      <c r="K131" s="222" t="s">
        <v>144</v>
      </c>
      <c r="L131" s="46"/>
      <c r="M131" s="227" t="s">
        <v>19</v>
      </c>
      <c r="N131" s="228" t="s">
        <v>43</v>
      </c>
      <c r="O131" s="86"/>
      <c r="P131" s="229">
        <f>O131*H131</f>
        <v>0</v>
      </c>
      <c r="Q131" s="229">
        <v>0.00024000000000000001</v>
      </c>
      <c r="R131" s="229">
        <f>Q131*H131</f>
        <v>0.038016000000000001</v>
      </c>
      <c r="S131" s="229">
        <v>0</v>
      </c>
      <c r="T131" s="23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1" t="s">
        <v>145</v>
      </c>
      <c r="AT131" s="231" t="s">
        <v>140</v>
      </c>
      <c r="AU131" s="231" t="s">
        <v>82</v>
      </c>
      <c r="AY131" s="19" t="s">
        <v>138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9" t="s">
        <v>80</v>
      </c>
      <c r="BK131" s="232">
        <f>ROUND(I131*H131,2)</f>
        <v>0</v>
      </c>
      <c r="BL131" s="19" t="s">
        <v>145</v>
      </c>
      <c r="BM131" s="231" t="s">
        <v>1868</v>
      </c>
    </row>
    <row r="132" s="2" customFormat="1">
      <c r="A132" s="40"/>
      <c r="B132" s="41"/>
      <c r="C132" s="42"/>
      <c r="D132" s="233" t="s">
        <v>147</v>
      </c>
      <c r="E132" s="42"/>
      <c r="F132" s="234" t="s">
        <v>179</v>
      </c>
      <c r="G132" s="42"/>
      <c r="H132" s="42"/>
      <c r="I132" s="138"/>
      <c r="J132" s="42"/>
      <c r="K132" s="42"/>
      <c r="L132" s="46"/>
      <c r="M132" s="235"/>
      <c r="N132" s="23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82</v>
      </c>
    </row>
    <row r="133" s="2" customFormat="1">
      <c r="A133" s="40"/>
      <c r="B133" s="41"/>
      <c r="C133" s="42"/>
      <c r="D133" s="233" t="s">
        <v>165</v>
      </c>
      <c r="E133" s="42"/>
      <c r="F133" s="248" t="s">
        <v>166</v>
      </c>
      <c r="G133" s="42"/>
      <c r="H133" s="42"/>
      <c r="I133" s="138"/>
      <c r="J133" s="42"/>
      <c r="K133" s="42"/>
      <c r="L133" s="46"/>
      <c r="M133" s="235"/>
      <c r="N133" s="23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165</v>
      </c>
      <c r="AU133" s="19" t="s">
        <v>82</v>
      </c>
    </row>
    <row r="134" s="13" customFormat="1">
      <c r="A134" s="13"/>
      <c r="B134" s="237"/>
      <c r="C134" s="238"/>
      <c r="D134" s="233" t="s">
        <v>149</v>
      </c>
      <c r="E134" s="239" t="s">
        <v>19</v>
      </c>
      <c r="F134" s="240" t="s">
        <v>1869</v>
      </c>
      <c r="G134" s="238"/>
      <c r="H134" s="241">
        <v>158.40000000000001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149</v>
      </c>
      <c r="AU134" s="247" t="s">
        <v>82</v>
      </c>
      <c r="AV134" s="13" t="s">
        <v>82</v>
      </c>
      <c r="AW134" s="13" t="s">
        <v>33</v>
      </c>
      <c r="AX134" s="13" t="s">
        <v>72</v>
      </c>
      <c r="AY134" s="247" t="s">
        <v>138</v>
      </c>
    </row>
    <row r="135" s="14" customFormat="1">
      <c r="A135" s="14"/>
      <c r="B135" s="249"/>
      <c r="C135" s="250"/>
      <c r="D135" s="233" t="s">
        <v>149</v>
      </c>
      <c r="E135" s="251" t="s">
        <v>19</v>
      </c>
      <c r="F135" s="252" t="s">
        <v>973</v>
      </c>
      <c r="G135" s="250"/>
      <c r="H135" s="251" t="s">
        <v>19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149</v>
      </c>
      <c r="AU135" s="258" t="s">
        <v>82</v>
      </c>
      <c r="AV135" s="14" t="s">
        <v>80</v>
      </c>
      <c r="AW135" s="14" t="s">
        <v>33</v>
      </c>
      <c r="AX135" s="14" t="s">
        <v>72</v>
      </c>
      <c r="AY135" s="258" t="s">
        <v>138</v>
      </c>
    </row>
    <row r="136" s="2" customFormat="1" ht="16.5" customHeight="1">
      <c r="A136" s="40"/>
      <c r="B136" s="41"/>
      <c r="C136" s="220" t="s">
        <v>203</v>
      </c>
      <c r="D136" s="220" t="s">
        <v>140</v>
      </c>
      <c r="E136" s="221" t="s">
        <v>976</v>
      </c>
      <c r="F136" s="222" t="s">
        <v>977</v>
      </c>
      <c r="G136" s="223" t="s">
        <v>496</v>
      </c>
      <c r="H136" s="224">
        <v>20</v>
      </c>
      <c r="I136" s="225"/>
      <c r="J136" s="226">
        <f>ROUND(I136*H136,2)</f>
        <v>0</v>
      </c>
      <c r="K136" s="222" t="s">
        <v>144</v>
      </c>
      <c r="L136" s="46"/>
      <c r="M136" s="227" t="s">
        <v>19</v>
      </c>
      <c r="N136" s="228" t="s">
        <v>43</v>
      </c>
      <c r="O136" s="86"/>
      <c r="P136" s="229">
        <f>O136*H136</f>
        <v>0</v>
      </c>
      <c r="Q136" s="229">
        <v>0.02102</v>
      </c>
      <c r="R136" s="229">
        <f>Q136*H136</f>
        <v>0.4204</v>
      </c>
      <c r="S136" s="229">
        <v>0</v>
      </c>
      <c r="T136" s="23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145</v>
      </c>
      <c r="AT136" s="231" t="s">
        <v>140</v>
      </c>
      <c r="AU136" s="231" t="s">
        <v>82</v>
      </c>
      <c r="AY136" s="19" t="s">
        <v>138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9" t="s">
        <v>80</v>
      </c>
      <c r="BK136" s="232">
        <f>ROUND(I136*H136,2)</f>
        <v>0</v>
      </c>
      <c r="BL136" s="19" t="s">
        <v>145</v>
      </c>
      <c r="BM136" s="231" t="s">
        <v>1870</v>
      </c>
    </row>
    <row r="137" s="2" customFormat="1">
      <c r="A137" s="40"/>
      <c r="B137" s="41"/>
      <c r="C137" s="42"/>
      <c r="D137" s="233" t="s">
        <v>147</v>
      </c>
      <c r="E137" s="42"/>
      <c r="F137" s="234" t="s">
        <v>977</v>
      </c>
      <c r="G137" s="42"/>
      <c r="H137" s="42"/>
      <c r="I137" s="138"/>
      <c r="J137" s="42"/>
      <c r="K137" s="42"/>
      <c r="L137" s="46"/>
      <c r="M137" s="235"/>
      <c r="N137" s="23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82</v>
      </c>
    </row>
    <row r="138" s="14" customFormat="1">
      <c r="A138" s="14"/>
      <c r="B138" s="249"/>
      <c r="C138" s="250"/>
      <c r="D138" s="233" t="s">
        <v>149</v>
      </c>
      <c r="E138" s="251" t="s">
        <v>19</v>
      </c>
      <c r="F138" s="252" t="s">
        <v>979</v>
      </c>
      <c r="G138" s="250"/>
      <c r="H138" s="251" t="s">
        <v>19</v>
      </c>
      <c r="I138" s="253"/>
      <c r="J138" s="250"/>
      <c r="K138" s="250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149</v>
      </c>
      <c r="AU138" s="258" t="s">
        <v>82</v>
      </c>
      <c r="AV138" s="14" t="s">
        <v>80</v>
      </c>
      <c r="AW138" s="14" t="s">
        <v>33</v>
      </c>
      <c r="AX138" s="14" t="s">
        <v>72</v>
      </c>
      <c r="AY138" s="258" t="s">
        <v>138</v>
      </c>
    </row>
    <row r="139" s="13" customFormat="1">
      <c r="A139" s="13"/>
      <c r="B139" s="237"/>
      <c r="C139" s="238"/>
      <c r="D139" s="233" t="s">
        <v>149</v>
      </c>
      <c r="E139" s="239" t="s">
        <v>19</v>
      </c>
      <c r="F139" s="240" t="s">
        <v>274</v>
      </c>
      <c r="G139" s="238"/>
      <c r="H139" s="241">
        <v>20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149</v>
      </c>
      <c r="AU139" s="247" t="s">
        <v>82</v>
      </c>
      <c r="AV139" s="13" t="s">
        <v>82</v>
      </c>
      <c r="AW139" s="13" t="s">
        <v>33</v>
      </c>
      <c r="AX139" s="13" t="s">
        <v>80</v>
      </c>
      <c r="AY139" s="247" t="s">
        <v>138</v>
      </c>
    </row>
    <row r="140" s="2" customFormat="1" ht="24" customHeight="1">
      <c r="A140" s="40"/>
      <c r="B140" s="41"/>
      <c r="C140" s="220" t="s">
        <v>213</v>
      </c>
      <c r="D140" s="220" t="s">
        <v>140</v>
      </c>
      <c r="E140" s="221" t="s">
        <v>980</v>
      </c>
      <c r="F140" s="222" t="s">
        <v>981</v>
      </c>
      <c r="G140" s="223" t="s">
        <v>982</v>
      </c>
      <c r="H140" s="224">
        <v>50</v>
      </c>
      <c r="I140" s="225"/>
      <c r="J140" s="226">
        <f>ROUND(I140*H140,2)</f>
        <v>0</v>
      </c>
      <c r="K140" s="222" t="s">
        <v>144</v>
      </c>
      <c r="L140" s="46"/>
      <c r="M140" s="227" t="s">
        <v>19</v>
      </c>
      <c r="N140" s="228" t="s">
        <v>43</v>
      </c>
      <c r="O140" s="8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1" t="s">
        <v>145</v>
      </c>
      <c r="AT140" s="231" t="s">
        <v>140</v>
      </c>
      <c r="AU140" s="231" t="s">
        <v>82</v>
      </c>
      <c r="AY140" s="19" t="s">
        <v>138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9" t="s">
        <v>80</v>
      </c>
      <c r="BK140" s="232">
        <f>ROUND(I140*H140,2)</f>
        <v>0</v>
      </c>
      <c r="BL140" s="19" t="s">
        <v>145</v>
      </c>
      <c r="BM140" s="231" t="s">
        <v>1871</v>
      </c>
    </row>
    <row r="141" s="2" customFormat="1">
      <c r="A141" s="40"/>
      <c r="B141" s="41"/>
      <c r="C141" s="42"/>
      <c r="D141" s="233" t="s">
        <v>147</v>
      </c>
      <c r="E141" s="42"/>
      <c r="F141" s="234" t="s">
        <v>981</v>
      </c>
      <c r="G141" s="42"/>
      <c r="H141" s="42"/>
      <c r="I141" s="138"/>
      <c r="J141" s="42"/>
      <c r="K141" s="42"/>
      <c r="L141" s="46"/>
      <c r="M141" s="235"/>
      <c r="N141" s="23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147</v>
      </c>
      <c r="AU141" s="19" t="s">
        <v>82</v>
      </c>
    </row>
    <row r="142" s="13" customFormat="1">
      <c r="A142" s="13"/>
      <c r="B142" s="237"/>
      <c r="C142" s="238"/>
      <c r="D142" s="233" t="s">
        <v>149</v>
      </c>
      <c r="E142" s="239" t="s">
        <v>19</v>
      </c>
      <c r="F142" s="240" t="s">
        <v>984</v>
      </c>
      <c r="G142" s="238"/>
      <c r="H142" s="241">
        <v>50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149</v>
      </c>
      <c r="AU142" s="247" t="s">
        <v>82</v>
      </c>
      <c r="AV142" s="13" t="s">
        <v>82</v>
      </c>
      <c r="AW142" s="13" t="s">
        <v>33</v>
      </c>
      <c r="AX142" s="13" t="s">
        <v>80</v>
      </c>
      <c r="AY142" s="247" t="s">
        <v>138</v>
      </c>
    </row>
    <row r="143" s="2" customFormat="1" ht="24" customHeight="1">
      <c r="A143" s="40"/>
      <c r="B143" s="41"/>
      <c r="C143" s="220" t="s">
        <v>219</v>
      </c>
      <c r="D143" s="220" t="s">
        <v>140</v>
      </c>
      <c r="E143" s="221" t="s">
        <v>985</v>
      </c>
      <c r="F143" s="222" t="s">
        <v>986</v>
      </c>
      <c r="G143" s="223" t="s">
        <v>184</v>
      </c>
      <c r="H143" s="224">
        <v>14.4</v>
      </c>
      <c r="I143" s="225"/>
      <c r="J143" s="226">
        <f>ROUND(I143*H143,2)</f>
        <v>0</v>
      </c>
      <c r="K143" s="222" t="s">
        <v>144</v>
      </c>
      <c r="L143" s="46"/>
      <c r="M143" s="227" t="s">
        <v>19</v>
      </c>
      <c r="N143" s="228" t="s">
        <v>43</v>
      </c>
      <c r="O143" s="8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145</v>
      </c>
      <c r="AT143" s="231" t="s">
        <v>140</v>
      </c>
      <c r="AU143" s="231" t="s">
        <v>82</v>
      </c>
      <c r="AY143" s="19" t="s">
        <v>138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9" t="s">
        <v>80</v>
      </c>
      <c r="BK143" s="232">
        <f>ROUND(I143*H143,2)</f>
        <v>0</v>
      </c>
      <c r="BL143" s="19" t="s">
        <v>145</v>
      </c>
      <c r="BM143" s="231" t="s">
        <v>1872</v>
      </c>
    </row>
    <row r="144" s="2" customFormat="1">
      <c r="A144" s="40"/>
      <c r="B144" s="41"/>
      <c r="C144" s="42"/>
      <c r="D144" s="233" t="s">
        <v>147</v>
      </c>
      <c r="E144" s="42"/>
      <c r="F144" s="234" t="s">
        <v>986</v>
      </c>
      <c r="G144" s="42"/>
      <c r="H144" s="42"/>
      <c r="I144" s="138"/>
      <c r="J144" s="42"/>
      <c r="K144" s="42"/>
      <c r="L144" s="46"/>
      <c r="M144" s="235"/>
      <c r="N144" s="23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147</v>
      </c>
      <c r="AU144" s="19" t="s">
        <v>82</v>
      </c>
    </row>
    <row r="145" s="13" customFormat="1">
      <c r="A145" s="13"/>
      <c r="B145" s="237"/>
      <c r="C145" s="238"/>
      <c r="D145" s="233" t="s">
        <v>149</v>
      </c>
      <c r="E145" s="239" t="s">
        <v>19</v>
      </c>
      <c r="F145" s="240" t="s">
        <v>988</v>
      </c>
      <c r="G145" s="238"/>
      <c r="H145" s="241">
        <v>14.4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149</v>
      </c>
      <c r="AU145" s="247" t="s">
        <v>82</v>
      </c>
      <c r="AV145" s="13" t="s">
        <v>82</v>
      </c>
      <c r="AW145" s="13" t="s">
        <v>33</v>
      </c>
      <c r="AX145" s="13" t="s">
        <v>80</v>
      </c>
      <c r="AY145" s="247" t="s">
        <v>138</v>
      </c>
    </row>
    <row r="146" s="2" customFormat="1" ht="24" customHeight="1">
      <c r="A146" s="40"/>
      <c r="B146" s="41"/>
      <c r="C146" s="220" t="s">
        <v>225</v>
      </c>
      <c r="D146" s="220" t="s">
        <v>140</v>
      </c>
      <c r="E146" s="221" t="s">
        <v>989</v>
      </c>
      <c r="F146" s="222" t="s">
        <v>990</v>
      </c>
      <c r="G146" s="223" t="s">
        <v>184</v>
      </c>
      <c r="H146" s="224">
        <v>14.4</v>
      </c>
      <c r="I146" s="225"/>
      <c r="J146" s="226">
        <f>ROUND(I146*H146,2)</f>
        <v>0</v>
      </c>
      <c r="K146" s="222" t="s">
        <v>144</v>
      </c>
      <c r="L146" s="46"/>
      <c r="M146" s="227" t="s">
        <v>19</v>
      </c>
      <c r="N146" s="228" t="s">
        <v>43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145</v>
      </c>
      <c r="AT146" s="231" t="s">
        <v>140</v>
      </c>
      <c r="AU146" s="231" t="s">
        <v>82</v>
      </c>
      <c r="AY146" s="19" t="s">
        <v>138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80</v>
      </c>
      <c r="BK146" s="232">
        <f>ROUND(I146*H146,2)</f>
        <v>0</v>
      </c>
      <c r="BL146" s="19" t="s">
        <v>145</v>
      </c>
      <c r="BM146" s="231" t="s">
        <v>1873</v>
      </c>
    </row>
    <row r="147" s="2" customFormat="1">
      <c r="A147" s="40"/>
      <c r="B147" s="41"/>
      <c r="C147" s="42"/>
      <c r="D147" s="233" t="s">
        <v>147</v>
      </c>
      <c r="E147" s="42"/>
      <c r="F147" s="234" t="s">
        <v>990</v>
      </c>
      <c r="G147" s="42"/>
      <c r="H147" s="42"/>
      <c r="I147" s="138"/>
      <c r="J147" s="42"/>
      <c r="K147" s="42"/>
      <c r="L147" s="46"/>
      <c r="M147" s="235"/>
      <c r="N147" s="23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82</v>
      </c>
    </row>
    <row r="148" s="14" customFormat="1">
      <c r="A148" s="14"/>
      <c r="B148" s="249"/>
      <c r="C148" s="250"/>
      <c r="D148" s="233" t="s">
        <v>149</v>
      </c>
      <c r="E148" s="251" t="s">
        <v>19</v>
      </c>
      <c r="F148" s="252" t="s">
        <v>992</v>
      </c>
      <c r="G148" s="250"/>
      <c r="H148" s="251" t="s">
        <v>19</v>
      </c>
      <c r="I148" s="253"/>
      <c r="J148" s="250"/>
      <c r="K148" s="250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149</v>
      </c>
      <c r="AU148" s="258" t="s">
        <v>82</v>
      </c>
      <c r="AV148" s="14" t="s">
        <v>80</v>
      </c>
      <c r="AW148" s="14" t="s">
        <v>33</v>
      </c>
      <c r="AX148" s="14" t="s">
        <v>72</v>
      </c>
      <c r="AY148" s="258" t="s">
        <v>138</v>
      </c>
    </row>
    <row r="149" s="13" customFormat="1">
      <c r="A149" s="13"/>
      <c r="B149" s="237"/>
      <c r="C149" s="238"/>
      <c r="D149" s="233" t="s">
        <v>149</v>
      </c>
      <c r="E149" s="239" t="s">
        <v>19</v>
      </c>
      <c r="F149" s="240" t="s">
        <v>993</v>
      </c>
      <c r="G149" s="238"/>
      <c r="H149" s="241">
        <v>14.4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149</v>
      </c>
      <c r="AU149" s="247" t="s">
        <v>82</v>
      </c>
      <c r="AV149" s="13" t="s">
        <v>82</v>
      </c>
      <c r="AW149" s="13" t="s">
        <v>33</v>
      </c>
      <c r="AX149" s="13" t="s">
        <v>80</v>
      </c>
      <c r="AY149" s="247" t="s">
        <v>138</v>
      </c>
    </row>
    <row r="150" s="2" customFormat="1" ht="24" customHeight="1">
      <c r="A150" s="40"/>
      <c r="B150" s="41"/>
      <c r="C150" s="220" t="s">
        <v>232</v>
      </c>
      <c r="D150" s="220" t="s">
        <v>140</v>
      </c>
      <c r="E150" s="221" t="s">
        <v>994</v>
      </c>
      <c r="F150" s="222" t="s">
        <v>995</v>
      </c>
      <c r="G150" s="223" t="s">
        <v>184</v>
      </c>
      <c r="H150" s="224">
        <v>775.95899999999995</v>
      </c>
      <c r="I150" s="225"/>
      <c r="J150" s="226">
        <f>ROUND(I150*H150,2)</f>
        <v>0</v>
      </c>
      <c r="K150" s="222" t="s">
        <v>144</v>
      </c>
      <c r="L150" s="46"/>
      <c r="M150" s="227" t="s">
        <v>19</v>
      </c>
      <c r="N150" s="228" t="s">
        <v>43</v>
      </c>
      <c r="O150" s="8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145</v>
      </c>
      <c r="AT150" s="231" t="s">
        <v>140</v>
      </c>
      <c r="AU150" s="231" t="s">
        <v>82</v>
      </c>
      <c r="AY150" s="19" t="s">
        <v>138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9" t="s">
        <v>80</v>
      </c>
      <c r="BK150" s="232">
        <f>ROUND(I150*H150,2)</f>
        <v>0</v>
      </c>
      <c r="BL150" s="19" t="s">
        <v>145</v>
      </c>
      <c r="BM150" s="231" t="s">
        <v>1874</v>
      </c>
    </row>
    <row r="151" s="2" customFormat="1">
      <c r="A151" s="40"/>
      <c r="B151" s="41"/>
      <c r="C151" s="42"/>
      <c r="D151" s="233" t="s">
        <v>147</v>
      </c>
      <c r="E151" s="42"/>
      <c r="F151" s="234" t="s">
        <v>995</v>
      </c>
      <c r="G151" s="42"/>
      <c r="H151" s="42"/>
      <c r="I151" s="138"/>
      <c r="J151" s="42"/>
      <c r="K151" s="42"/>
      <c r="L151" s="46"/>
      <c r="M151" s="235"/>
      <c r="N151" s="23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147</v>
      </c>
      <c r="AU151" s="19" t="s">
        <v>82</v>
      </c>
    </row>
    <row r="152" s="14" customFormat="1">
      <c r="A152" s="14"/>
      <c r="B152" s="249"/>
      <c r="C152" s="250"/>
      <c r="D152" s="233" t="s">
        <v>149</v>
      </c>
      <c r="E152" s="251" t="s">
        <v>19</v>
      </c>
      <c r="F152" s="252" t="s">
        <v>1875</v>
      </c>
      <c r="G152" s="250"/>
      <c r="H152" s="251" t="s">
        <v>19</v>
      </c>
      <c r="I152" s="253"/>
      <c r="J152" s="250"/>
      <c r="K152" s="250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149</v>
      </c>
      <c r="AU152" s="258" t="s">
        <v>82</v>
      </c>
      <c r="AV152" s="14" t="s">
        <v>80</v>
      </c>
      <c r="AW152" s="14" t="s">
        <v>33</v>
      </c>
      <c r="AX152" s="14" t="s">
        <v>72</v>
      </c>
      <c r="AY152" s="258" t="s">
        <v>138</v>
      </c>
    </row>
    <row r="153" s="13" customFormat="1">
      <c r="A153" s="13"/>
      <c r="B153" s="237"/>
      <c r="C153" s="238"/>
      <c r="D153" s="233" t="s">
        <v>149</v>
      </c>
      <c r="E153" s="239" t="s">
        <v>19</v>
      </c>
      <c r="F153" s="240" t="s">
        <v>1876</v>
      </c>
      <c r="G153" s="238"/>
      <c r="H153" s="241">
        <v>453.68000000000001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149</v>
      </c>
      <c r="AU153" s="247" t="s">
        <v>82</v>
      </c>
      <c r="AV153" s="13" t="s">
        <v>82</v>
      </c>
      <c r="AW153" s="13" t="s">
        <v>33</v>
      </c>
      <c r="AX153" s="13" t="s">
        <v>72</v>
      </c>
      <c r="AY153" s="247" t="s">
        <v>138</v>
      </c>
    </row>
    <row r="154" s="13" customFormat="1">
      <c r="A154" s="13"/>
      <c r="B154" s="237"/>
      <c r="C154" s="238"/>
      <c r="D154" s="233" t="s">
        <v>149</v>
      </c>
      <c r="E154" s="239" t="s">
        <v>19</v>
      </c>
      <c r="F154" s="240" t="s">
        <v>1877</v>
      </c>
      <c r="G154" s="238"/>
      <c r="H154" s="241">
        <v>38.159999999999997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149</v>
      </c>
      <c r="AU154" s="247" t="s">
        <v>82</v>
      </c>
      <c r="AV154" s="13" t="s">
        <v>82</v>
      </c>
      <c r="AW154" s="13" t="s">
        <v>33</v>
      </c>
      <c r="AX154" s="13" t="s">
        <v>72</v>
      </c>
      <c r="AY154" s="247" t="s">
        <v>138</v>
      </c>
    </row>
    <row r="155" s="13" customFormat="1">
      <c r="A155" s="13"/>
      <c r="B155" s="237"/>
      <c r="C155" s="238"/>
      <c r="D155" s="233" t="s">
        <v>149</v>
      </c>
      <c r="E155" s="239" t="s">
        <v>19</v>
      </c>
      <c r="F155" s="240" t="s">
        <v>1878</v>
      </c>
      <c r="G155" s="238"/>
      <c r="H155" s="241">
        <v>38.159999999999997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149</v>
      </c>
      <c r="AU155" s="247" t="s">
        <v>82</v>
      </c>
      <c r="AV155" s="13" t="s">
        <v>82</v>
      </c>
      <c r="AW155" s="13" t="s">
        <v>33</v>
      </c>
      <c r="AX155" s="13" t="s">
        <v>72</v>
      </c>
      <c r="AY155" s="247" t="s">
        <v>138</v>
      </c>
    </row>
    <row r="156" s="13" customFormat="1">
      <c r="A156" s="13"/>
      <c r="B156" s="237"/>
      <c r="C156" s="238"/>
      <c r="D156" s="233" t="s">
        <v>149</v>
      </c>
      <c r="E156" s="239" t="s">
        <v>19</v>
      </c>
      <c r="F156" s="240" t="s">
        <v>1879</v>
      </c>
      <c r="G156" s="238"/>
      <c r="H156" s="241">
        <v>42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149</v>
      </c>
      <c r="AU156" s="247" t="s">
        <v>82</v>
      </c>
      <c r="AV156" s="13" t="s">
        <v>82</v>
      </c>
      <c r="AW156" s="13" t="s">
        <v>33</v>
      </c>
      <c r="AX156" s="13" t="s">
        <v>72</v>
      </c>
      <c r="AY156" s="247" t="s">
        <v>138</v>
      </c>
    </row>
    <row r="157" s="13" customFormat="1">
      <c r="A157" s="13"/>
      <c r="B157" s="237"/>
      <c r="C157" s="238"/>
      <c r="D157" s="233" t="s">
        <v>149</v>
      </c>
      <c r="E157" s="239" t="s">
        <v>19</v>
      </c>
      <c r="F157" s="240" t="s">
        <v>1880</v>
      </c>
      <c r="G157" s="238"/>
      <c r="H157" s="241">
        <v>6.7389999999999999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149</v>
      </c>
      <c r="AU157" s="247" t="s">
        <v>82</v>
      </c>
      <c r="AV157" s="13" t="s">
        <v>82</v>
      </c>
      <c r="AW157" s="13" t="s">
        <v>33</v>
      </c>
      <c r="AX157" s="13" t="s">
        <v>72</v>
      </c>
      <c r="AY157" s="247" t="s">
        <v>138</v>
      </c>
    </row>
    <row r="158" s="13" customFormat="1">
      <c r="A158" s="13"/>
      <c r="B158" s="237"/>
      <c r="C158" s="238"/>
      <c r="D158" s="233" t="s">
        <v>149</v>
      </c>
      <c r="E158" s="239" t="s">
        <v>19</v>
      </c>
      <c r="F158" s="240" t="s">
        <v>1881</v>
      </c>
      <c r="G158" s="238"/>
      <c r="H158" s="241">
        <v>1.6200000000000001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149</v>
      </c>
      <c r="AU158" s="247" t="s">
        <v>82</v>
      </c>
      <c r="AV158" s="13" t="s">
        <v>82</v>
      </c>
      <c r="AW158" s="13" t="s">
        <v>33</v>
      </c>
      <c r="AX158" s="13" t="s">
        <v>72</v>
      </c>
      <c r="AY158" s="247" t="s">
        <v>138</v>
      </c>
    </row>
    <row r="159" s="13" customFormat="1">
      <c r="A159" s="13"/>
      <c r="B159" s="237"/>
      <c r="C159" s="238"/>
      <c r="D159" s="233" t="s">
        <v>149</v>
      </c>
      <c r="E159" s="239" t="s">
        <v>19</v>
      </c>
      <c r="F159" s="240" t="s">
        <v>1882</v>
      </c>
      <c r="G159" s="238"/>
      <c r="H159" s="241">
        <v>195.59999999999999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149</v>
      </c>
      <c r="AU159" s="247" t="s">
        <v>82</v>
      </c>
      <c r="AV159" s="13" t="s">
        <v>82</v>
      </c>
      <c r="AW159" s="13" t="s">
        <v>33</v>
      </c>
      <c r="AX159" s="13" t="s">
        <v>72</v>
      </c>
      <c r="AY159" s="247" t="s">
        <v>138</v>
      </c>
    </row>
    <row r="160" s="15" customFormat="1">
      <c r="A160" s="15"/>
      <c r="B160" s="276"/>
      <c r="C160" s="277"/>
      <c r="D160" s="233" t="s">
        <v>149</v>
      </c>
      <c r="E160" s="278" t="s">
        <v>19</v>
      </c>
      <c r="F160" s="279" t="s">
        <v>953</v>
      </c>
      <c r="G160" s="277"/>
      <c r="H160" s="280">
        <v>775.95899999999995</v>
      </c>
      <c r="I160" s="281"/>
      <c r="J160" s="277"/>
      <c r="K160" s="277"/>
      <c r="L160" s="282"/>
      <c r="M160" s="283"/>
      <c r="N160" s="284"/>
      <c r="O160" s="284"/>
      <c r="P160" s="284"/>
      <c r="Q160" s="284"/>
      <c r="R160" s="284"/>
      <c r="S160" s="284"/>
      <c r="T160" s="28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6" t="s">
        <v>149</v>
      </c>
      <c r="AU160" s="286" t="s">
        <v>82</v>
      </c>
      <c r="AV160" s="15" t="s">
        <v>145</v>
      </c>
      <c r="AW160" s="15" t="s">
        <v>33</v>
      </c>
      <c r="AX160" s="15" t="s">
        <v>80</v>
      </c>
      <c r="AY160" s="286" t="s">
        <v>138</v>
      </c>
    </row>
    <row r="161" s="2" customFormat="1" ht="24" customHeight="1">
      <c r="A161" s="40"/>
      <c r="B161" s="41"/>
      <c r="C161" s="220" t="s">
        <v>8</v>
      </c>
      <c r="D161" s="220" t="s">
        <v>140</v>
      </c>
      <c r="E161" s="221" t="s">
        <v>1004</v>
      </c>
      <c r="F161" s="222" t="s">
        <v>1005</v>
      </c>
      <c r="G161" s="223" t="s">
        <v>184</v>
      </c>
      <c r="H161" s="224">
        <v>387.98000000000002</v>
      </c>
      <c r="I161" s="225"/>
      <c r="J161" s="226">
        <f>ROUND(I161*H161,2)</f>
        <v>0</v>
      </c>
      <c r="K161" s="222" t="s">
        <v>144</v>
      </c>
      <c r="L161" s="46"/>
      <c r="M161" s="227" t="s">
        <v>19</v>
      </c>
      <c r="N161" s="228" t="s">
        <v>43</v>
      </c>
      <c r="O161" s="8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1" t="s">
        <v>145</v>
      </c>
      <c r="AT161" s="231" t="s">
        <v>140</v>
      </c>
      <c r="AU161" s="231" t="s">
        <v>82</v>
      </c>
      <c r="AY161" s="19" t="s">
        <v>138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9" t="s">
        <v>80</v>
      </c>
      <c r="BK161" s="232">
        <f>ROUND(I161*H161,2)</f>
        <v>0</v>
      </c>
      <c r="BL161" s="19" t="s">
        <v>145</v>
      </c>
      <c r="BM161" s="231" t="s">
        <v>1883</v>
      </c>
    </row>
    <row r="162" s="2" customFormat="1">
      <c r="A162" s="40"/>
      <c r="B162" s="41"/>
      <c r="C162" s="42"/>
      <c r="D162" s="233" t="s">
        <v>147</v>
      </c>
      <c r="E162" s="42"/>
      <c r="F162" s="234" t="s">
        <v>1005</v>
      </c>
      <c r="G162" s="42"/>
      <c r="H162" s="42"/>
      <c r="I162" s="138"/>
      <c r="J162" s="42"/>
      <c r="K162" s="42"/>
      <c r="L162" s="46"/>
      <c r="M162" s="235"/>
      <c r="N162" s="23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147</v>
      </c>
      <c r="AU162" s="19" t="s">
        <v>82</v>
      </c>
    </row>
    <row r="163" s="13" customFormat="1">
      <c r="A163" s="13"/>
      <c r="B163" s="237"/>
      <c r="C163" s="238"/>
      <c r="D163" s="233" t="s">
        <v>149</v>
      </c>
      <c r="E163" s="239" t="s">
        <v>19</v>
      </c>
      <c r="F163" s="240" t="s">
        <v>1884</v>
      </c>
      <c r="G163" s="238"/>
      <c r="H163" s="241">
        <v>387.98000000000002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149</v>
      </c>
      <c r="AU163" s="247" t="s">
        <v>82</v>
      </c>
      <c r="AV163" s="13" t="s">
        <v>82</v>
      </c>
      <c r="AW163" s="13" t="s">
        <v>33</v>
      </c>
      <c r="AX163" s="13" t="s">
        <v>80</v>
      </c>
      <c r="AY163" s="247" t="s">
        <v>138</v>
      </c>
    </row>
    <row r="164" s="2" customFormat="1" ht="24" customHeight="1">
      <c r="A164" s="40"/>
      <c r="B164" s="41"/>
      <c r="C164" s="220" t="s">
        <v>248</v>
      </c>
      <c r="D164" s="220" t="s">
        <v>140</v>
      </c>
      <c r="E164" s="221" t="s">
        <v>1008</v>
      </c>
      <c r="F164" s="222" t="s">
        <v>1009</v>
      </c>
      <c r="G164" s="223" t="s">
        <v>184</v>
      </c>
      <c r="H164" s="224">
        <v>21.952000000000002</v>
      </c>
      <c r="I164" s="225"/>
      <c r="J164" s="226">
        <f>ROUND(I164*H164,2)</f>
        <v>0</v>
      </c>
      <c r="K164" s="222" t="s">
        <v>144</v>
      </c>
      <c r="L164" s="46"/>
      <c r="M164" s="227" t="s">
        <v>19</v>
      </c>
      <c r="N164" s="228" t="s">
        <v>43</v>
      </c>
      <c r="O164" s="86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1" t="s">
        <v>145</v>
      </c>
      <c r="AT164" s="231" t="s">
        <v>140</v>
      </c>
      <c r="AU164" s="231" t="s">
        <v>82</v>
      </c>
      <c r="AY164" s="19" t="s">
        <v>138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9" t="s">
        <v>80</v>
      </c>
      <c r="BK164" s="232">
        <f>ROUND(I164*H164,2)</f>
        <v>0</v>
      </c>
      <c r="BL164" s="19" t="s">
        <v>145</v>
      </c>
      <c r="BM164" s="231" t="s">
        <v>1885</v>
      </c>
    </row>
    <row r="165" s="2" customFormat="1">
      <c r="A165" s="40"/>
      <c r="B165" s="41"/>
      <c r="C165" s="42"/>
      <c r="D165" s="233" t="s">
        <v>147</v>
      </c>
      <c r="E165" s="42"/>
      <c r="F165" s="234" t="s">
        <v>1009</v>
      </c>
      <c r="G165" s="42"/>
      <c r="H165" s="42"/>
      <c r="I165" s="138"/>
      <c r="J165" s="42"/>
      <c r="K165" s="42"/>
      <c r="L165" s="46"/>
      <c r="M165" s="235"/>
      <c r="N165" s="23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147</v>
      </c>
      <c r="AU165" s="19" t="s">
        <v>82</v>
      </c>
    </row>
    <row r="166" s="14" customFormat="1">
      <c r="A166" s="14"/>
      <c r="B166" s="249"/>
      <c r="C166" s="250"/>
      <c r="D166" s="233" t="s">
        <v>149</v>
      </c>
      <c r="E166" s="251" t="s">
        <v>19</v>
      </c>
      <c r="F166" s="252" t="s">
        <v>1011</v>
      </c>
      <c r="G166" s="250"/>
      <c r="H166" s="251" t="s">
        <v>19</v>
      </c>
      <c r="I166" s="253"/>
      <c r="J166" s="250"/>
      <c r="K166" s="250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149</v>
      </c>
      <c r="AU166" s="258" t="s">
        <v>82</v>
      </c>
      <c r="AV166" s="14" t="s">
        <v>80</v>
      </c>
      <c r="AW166" s="14" t="s">
        <v>33</v>
      </c>
      <c r="AX166" s="14" t="s">
        <v>72</v>
      </c>
      <c r="AY166" s="258" t="s">
        <v>138</v>
      </c>
    </row>
    <row r="167" s="13" customFormat="1">
      <c r="A167" s="13"/>
      <c r="B167" s="237"/>
      <c r="C167" s="238"/>
      <c r="D167" s="233" t="s">
        <v>149</v>
      </c>
      <c r="E167" s="239" t="s">
        <v>19</v>
      </c>
      <c r="F167" s="240" t="s">
        <v>1886</v>
      </c>
      <c r="G167" s="238"/>
      <c r="H167" s="241">
        <v>5.4720000000000004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149</v>
      </c>
      <c r="AU167" s="247" t="s">
        <v>82</v>
      </c>
      <c r="AV167" s="13" t="s">
        <v>82</v>
      </c>
      <c r="AW167" s="13" t="s">
        <v>33</v>
      </c>
      <c r="AX167" s="13" t="s">
        <v>72</v>
      </c>
      <c r="AY167" s="247" t="s">
        <v>138</v>
      </c>
    </row>
    <row r="168" s="13" customFormat="1">
      <c r="A168" s="13"/>
      <c r="B168" s="237"/>
      <c r="C168" s="238"/>
      <c r="D168" s="233" t="s">
        <v>149</v>
      </c>
      <c r="E168" s="239" t="s">
        <v>19</v>
      </c>
      <c r="F168" s="240" t="s">
        <v>1887</v>
      </c>
      <c r="G168" s="238"/>
      <c r="H168" s="241">
        <v>14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149</v>
      </c>
      <c r="AU168" s="247" t="s">
        <v>82</v>
      </c>
      <c r="AV168" s="13" t="s">
        <v>82</v>
      </c>
      <c r="AW168" s="13" t="s">
        <v>33</v>
      </c>
      <c r="AX168" s="13" t="s">
        <v>72</v>
      </c>
      <c r="AY168" s="247" t="s">
        <v>138</v>
      </c>
    </row>
    <row r="169" s="13" customFormat="1">
      <c r="A169" s="13"/>
      <c r="B169" s="237"/>
      <c r="C169" s="238"/>
      <c r="D169" s="233" t="s">
        <v>149</v>
      </c>
      <c r="E169" s="239" t="s">
        <v>19</v>
      </c>
      <c r="F169" s="240" t="s">
        <v>1888</v>
      </c>
      <c r="G169" s="238"/>
      <c r="H169" s="241">
        <v>2.48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149</v>
      </c>
      <c r="AU169" s="247" t="s">
        <v>82</v>
      </c>
      <c r="AV169" s="13" t="s">
        <v>82</v>
      </c>
      <c r="AW169" s="13" t="s">
        <v>33</v>
      </c>
      <c r="AX169" s="13" t="s">
        <v>72</v>
      </c>
      <c r="AY169" s="247" t="s">
        <v>138</v>
      </c>
    </row>
    <row r="170" s="15" customFormat="1">
      <c r="A170" s="15"/>
      <c r="B170" s="276"/>
      <c r="C170" s="277"/>
      <c r="D170" s="233" t="s">
        <v>149</v>
      </c>
      <c r="E170" s="278" t="s">
        <v>19</v>
      </c>
      <c r="F170" s="279" t="s">
        <v>953</v>
      </c>
      <c r="G170" s="277"/>
      <c r="H170" s="280">
        <v>21.952000000000002</v>
      </c>
      <c r="I170" s="281"/>
      <c r="J170" s="277"/>
      <c r="K170" s="277"/>
      <c r="L170" s="282"/>
      <c r="M170" s="283"/>
      <c r="N170" s="284"/>
      <c r="O170" s="284"/>
      <c r="P170" s="284"/>
      <c r="Q170" s="284"/>
      <c r="R170" s="284"/>
      <c r="S170" s="284"/>
      <c r="T170" s="28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6" t="s">
        <v>149</v>
      </c>
      <c r="AU170" s="286" t="s">
        <v>82</v>
      </c>
      <c r="AV170" s="15" t="s">
        <v>145</v>
      </c>
      <c r="AW170" s="15" t="s">
        <v>33</v>
      </c>
      <c r="AX170" s="15" t="s">
        <v>80</v>
      </c>
      <c r="AY170" s="286" t="s">
        <v>138</v>
      </c>
    </row>
    <row r="171" s="2" customFormat="1" ht="24" customHeight="1">
      <c r="A171" s="40"/>
      <c r="B171" s="41"/>
      <c r="C171" s="220" t="s">
        <v>253</v>
      </c>
      <c r="D171" s="220" t="s">
        <v>140</v>
      </c>
      <c r="E171" s="221" t="s">
        <v>254</v>
      </c>
      <c r="F171" s="222" t="s">
        <v>255</v>
      </c>
      <c r="G171" s="223" t="s">
        <v>184</v>
      </c>
      <c r="H171" s="224">
        <v>10.976000000000001</v>
      </c>
      <c r="I171" s="225"/>
      <c r="J171" s="226">
        <f>ROUND(I171*H171,2)</f>
        <v>0</v>
      </c>
      <c r="K171" s="222" t="s">
        <v>144</v>
      </c>
      <c r="L171" s="46"/>
      <c r="M171" s="227" t="s">
        <v>19</v>
      </c>
      <c r="N171" s="228" t="s">
        <v>43</v>
      </c>
      <c r="O171" s="8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1" t="s">
        <v>145</v>
      </c>
      <c r="AT171" s="231" t="s">
        <v>140</v>
      </c>
      <c r="AU171" s="231" t="s">
        <v>82</v>
      </c>
      <c r="AY171" s="19" t="s">
        <v>138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9" t="s">
        <v>80</v>
      </c>
      <c r="BK171" s="232">
        <f>ROUND(I171*H171,2)</f>
        <v>0</v>
      </c>
      <c r="BL171" s="19" t="s">
        <v>145</v>
      </c>
      <c r="BM171" s="231" t="s">
        <v>1889</v>
      </c>
    </row>
    <row r="172" s="2" customFormat="1">
      <c r="A172" s="40"/>
      <c r="B172" s="41"/>
      <c r="C172" s="42"/>
      <c r="D172" s="233" t="s">
        <v>147</v>
      </c>
      <c r="E172" s="42"/>
      <c r="F172" s="234" t="s">
        <v>255</v>
      </c>
      <c r="G172" s="42"/>
      <c r="H172" s="42"/>
      <c r="I172" s="138"/>
      <c r="J172" s="42"/>
      <c r="K172" s="42"/>
      <c r="L172" s="46"/>
      <c r="M172" s="235"/>
      <c r="N172" s="23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82</v>
      </c>
    </row>
    <row r="173" s="13" customFormat="1">
      <c r="A173" s="13"/>
      <c r="B173" s="237"/>
      <c r="C173" s="238"/>
      <c r="D173" s="233" t="s">
        <v>149</v>
      </c>
      <c r="E173" s="239" t="s">
        <v>19</v>
      </c>
      <c r="F173" s="240" t="s">
        <v>1890</v>
      </c>
      <c r="G173" s="238"/>
      <c r="H173" s="241">
        <v>10.976000000000001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149</v>
      </c>
      <c r="AU173" s="247" t="s">
        <v>82</v>
      </c>
      <c r="AV173" s="13" t="s">
        <v>82</v>
      </c>
      <c r="AW173" s="13" t="s">
        <v>33</v>
      </c>
      <c r="AX173" s="13" t="s">
        <v>80</v>
      </c>
      <c r="AY173" s="247" t="s">
        <v>138</v>
      </c>
    </row>
    <row r="174" s="2" customFormat="1" ht="24" customHeight="1">
      <c r="A174" s="40"/>
      <c r="B174" s="41"/>
      <c r="C174" s="220" t="s">
        <v>259</v>
      </c>
      <c r="D174" s="220" t="s">
        <v>140</v>
      </c>
      <c r="E174" s="221" t="s">
        <v>1016</v>
      </c>
      <c r="F174" s="222" t="s">
        <v>1017</v>
      </c>
      <c r="G174" s="223" t="s">
        <v>143</v>
      </c>
      <c r="H174" s="224">
        <v>72.5</v>
      </c>
      <c r="I174" s="225"/>
      <c r="J174" s="226">
        <f>ROUND(I174*H174,2)</f>
        <v>0</v>
      </c>
      <c r="K174" s="222" t="s">
        <v>144</v>
      </c>
      <c r="L174" s="46"/>
      <c r="M174" s="227" t="s">
        <v>19</v>
      </c>
      <c r="N174" s="228" t="s">
        <v>43</v>
      </c>
      <c r="O174" s="8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1" t="s">
        <v>145</v>
      </c>
      <c r="AT174" s="231" t="s">
        <v>140</v>
      </c>
      <c r="AU174" s="231" t="s">
        <v>82</v>
      </c>
      <c r="AY174" s="19" t="s">
        <v>138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9" t="s">
        <v>80</v>
      </c>
      <c r="BK174" s="232">
        <f>ROUND(I174*H174,2)</f>
        <v>0</v>
      </c>
      <c r="BL174" s="19" t="s">
        <v>145</v>
      </c>
      <c r="BM174" s="231" t="s">
        <v>1891</v>
      </c>
    </row>
    <row r="175" s="2" customFormat="1">
      <c r="A175" s="40"/>
      <c r="B175" s="41"/>
      <c r="C175" s="42"/>
      <c r="D175" s="233" t="s">
        <v>147</v>
      </c>
      <c r="E175" s="42"/>
      <c r="F175" s="234" t="s">
        <v>1017</v>
      </c>
      <c r="G175" s="42"/>
      <c r="H175" s="42"/>
      <c r="I175" s="138"/>
      <c r="J175" s="42"/>
      <c r="K175" s="42"/>
      <c r="L175" s="46"/>
      <c r="M175" s="235"/>
      <c r="N175" s="236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147</v>
      </c>
      <c r="AU175" s="19" t="s">
        <v>82</v>
      </c>
    </row>
    <row r="176" s="14" customFormat="1">
      <c r="A176" s="14"/>
      <c r="B176" s="249"/>
      <c r="C176" s="250"/>
      <c r="D176" s="233" t="s">
        <v>149</v>
      </c>
      <c r="E176" s="251" t="s">
        <v>19</v>
      </c>
      <c r="F176" s="252" t="s">
        <v>1019</v>
      </c>
      <c r="G176" s="250"/>
      <c r="H176" s="251" t="s">
        <v>19</v>
      </c>
      <c r="I176" s="253"/>
      <c r="J176" s="250"/>
      <c r="K176" s="250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149</v>
      </c>
      <c r="AU176" s="258" t="s">
        <v>82</v>
      </c>
      <c r="AV176" s="14" t="s">
        <v>80</v>
      </c>
      <c r="AW176" s="14" t="s">
        <v>33</v>
      </c>
      <c r="AX176" s="14" t="s">
        <v>72</v>
      </c>
      <c r="AY176" s="258" t="s">
        <v>138</v>
      </c>
    </row>
    <row r="177" s="13" customFormat="1">
      <c r="A177" s="13"/>
      <c r="B177" s="237"/>
      <c r="C177" s="238"/>
      <c r="D177" s="233" t="s">
        <v>149</v>
      </c>
      <c r="E177" s="239" t="s">
        <v>19</v>
      </c>
      <c r="F177" s="240" t="s">
        <v>1892</v>
      </c>
      <c r="G177" s="238"/>
      <c r="H177" s="241">
        <v>72.5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149</v>
      </c>
      <c r="AU177" s="247" t="s">
        <v>82</v>
      </c>
      <c r="AV177" s="13" t="s">
        <v>82</v>
      </c>
      <c r="AW177" s="13" t="s">
        <v>33</v>
      </c>
      <c r="AX177" s="13" t="s">
        <v>80</v>
      </c>
      <c r="AY177" s="247" t="s">
        <v>138</v>
      </c>
    </row>
    <row r="178" s="2" customFormat="1" ht="16.5" customHeight="1">
      <c r="A178" s="40"/>
      <c r="B178" s="41"/>
      <c r="C178" s="259" t="s">
        <v>267</v>
      </c>
      <c r="D178" s="259" t="s">
        <v>268</v>
      </c>
      <c r="E178" s="260" t="s">
        <v>1021</v>
      </c>
      <c r="F178" s="261" t="s">
        <v>1022</v>
      </c>
      <c r="G178" s="262" t="s">
        <v>305</v>
      </c>
      <c r="H178" s="263">
        <v>11.273999999999999</v>
      </c>
      <c r="I178" s="264"/>
      <c r="J178" s="265">
        <f>ROUND(I178*H178,2)</f>
        <v>0</v>
      </c>
      <c r="K178" s="261" t="s">
        <v>144</v>
      </c>
      <c r="L178" s="266"/>
      <c r="M178" s="267" t="s">
        <v>19</v>
      </c>
      <c r="N178" s="268" t="s">
        <v>43</v>
      </c>
      <c r="O178" s="86"/>
      <c r="P178" s="229">
        <f>O178*H178</f>
        <v>0</v>
      </c>
      <c r="Q178" s="229">
        <v>1</v>
      </c>
      <c r="R178" s="229">
        <f>Q178*H178</f>
        <v>11.273999999999999</v>
      </c>
      <c r="S178" s="229">
        <v>0</v>
      </c>
      <c r="T178" s="23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1" t="s">
        <v>188</v>
      </c>
      <c r="AT178" s="231" t="s">
        <v>268</v>
      </c>
      <c r="AU178" s="231" t="s">
        <v>82</v>
      </c>
      <c r="AY178" s="19" t="s">
        <v>138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9" t="s">
        <v>80</v>
      </c>
      <c r="BK178" s="232">
        <f>ROUND(I178*H178,2)</f>
        <v>0</v>
      </c>
      <c r="BL178" s="19" t="s">
        <v>145</v>
      </c>
      <c r="BM178" s="231" t="s">
        <v>1893</v>
      </c>
    </row>
    <row r="179" s="2" customFormat="1">
      <c r="A179" s="40"/>
      <c r="B179" s="41"/>
      <c r="C179" s="42"/>
      <c r="D179" s="233" t="s">
        <v>147</v>
      </c>
      <c r="E179" s="42"/>
      <c r="F179" s="234" t="s">
        <v>1022</v>
      </c>
      <c r="G179" s="42"/>
      <c r="H179" s="42"/>
      <c r="I179" s="138"/>
      <c r="J179" s="42"/>
      <c r="K179" s="42"/>
      <c r="L179" s="46"/>
      <c r="M179" s="235"/>
      <c r="N179" s="236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147</v>
      </c>
      <c r="AU179" s="19" t="s">
        <v>82</v>
      </c>
    </row>
    <row r="180" s="14" customFormat="1">
      <c r="A180" s="14"/>
      <c r="B180" s="249"/>
      <c r="C180" s="250"/>
      <c r="D180" s="233" t="s">
        <v>149</v>
      </c>
      <c r="E180" s="251" t="s">
        <v>19</v>
      </c>
      <c r="F180" s="252" t="s">
        <v>1024</v>
      </c>
      <c r="G180" s="250"/>
      <c r="H180" s="251" t="s">
        <v>19</v>
      </c>
      <c r="I180" s="253"/>
      <c r="J180" s="250"/>
      <c r="K180" s="250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149</v>
      </c>
      <c r="AU180" s="258" t="s">
        <v>82</v>
      </c>
      <c r="AV180" s="14" t="s">
        <v>80</v>
      </c>
      <c r="AW180" s="14" t="s">
        <v>33</v>
      </c>
      <c r="AX180" s="14" t="s">
        <v>72</v>
      </c>
      <c r="AY180" s="258" t="s">
        <v>138</v>
      </c>
    </row>
    <row r="181" s="13" customFormat="1">
      <c r="A181" s="13"/>
      <c r="B181" s="237"/>
      <c r="C181" s="238"/>
      <c r="D181" s="233" t="s">
        <v>149</v>
      </c>
      <c r="E181" s="239" t="s">
        <v>19</v>
      </c>
      <c r="F181" s="240" t="s">
        <v>1894</v>
      </c>
      <c r="G181" s="238"/>
      <c r="H181" s="241">
        <v>11.273999999999999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149</v>
      </c>
      <c r="AU181" s="247" t="s">
        <v>82</v>
      </c>
      <c r="AV181" s="13" t="s">
        <v>82</v>
      </c>
      <c r="AW181" s="13" t="s">
        <v>33</v>
      </c>
      <c r="AX181" s="13" t="s">
        <v>80</v>
      </c>
      <c r="AY181" s="247" t="s">
        <v>138</v>
      </c>
    </row>
    <row r="182" s="2" customFormat="1" ht="24" customHeight="1">
      <c r="A182" s="40"/>
      <c r="B182" s="41"/>
      <c r="C182" s="220" t="s">
        <v>274</v>
      </c>
      <c r="D182" s="220" t="s">
        <v>140</v>
      </c>
      <c r="E182" s="221" t="s">
        <v>1026</v>
      </c>
      <c r="F182" s="222" t="s">
        <v>1027</v>
      </c>
      <c r="G182" s="223" t="s">
        <v>143</v>
      </c>
      <c r="H182" s="224">
        <v>72.5</v>
      </c>
      <c r="I182" s="225"/>
      <c r="J182" s="226">
        <f>ROUND(I182*H182,2)</f>
        <v>0</v>
      </c>
      <c r="K182" s="222" t="s">
        <v>144</v>
      </c>
      <c r="L182" s="46"/>
      <c r="M182" s="227" t="s">
        <v>19</v>
      </c>
      <c r="N182" s="228" t="s">
        <v>43</v>
      </c>
      <c r="O182" s="86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1" t="s">
        <v>145</v>
      </c>
      <c r="AT182" s="231" t="s">
        <v>140</v>
      </c>
      <c r="AU182" s="231" t="s">
        <v>82</v>
      </c>
      <c r="AY182" s="19" t="s">
        <v>138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9" t="s">
        <v>80</v>
      </c>
      <c r="BK182" s="232">
        <f>ROUND(I182*H182,2)</f>
        <v>0</v>
      </c>
      <c r="BL182" s="19" t="s">
        <v>145</v>
      </c>
      <c r="BM182" s="231" t="s">
        <v>1895</v>
      </c>
    </row>
    <row r="183" s="2" customFormat="1">
      <c r="A183" s="40"/>
      <c r="B183" s="41"/>
      <c r="C183" s="42"/>
      <c r="D183" s="233" t="s">
        <v>147</v>
      </c>
      <c r="E183" s="42"/>
      <c r="F183" s="234" t="s">
        <v>1027</v>
      </c>
      <c r="G183" s="42"/>
      <c r="H183" s="42"/>
      <c r="I183" s="138"/>
      <c r="J183" s="42"/>
      <c r="K183" s="42"/>
      <c r="L183" s="46"/>
      <c r="M183" s="235"/>
      <c r="N183" s="236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147</v>
      </c>
      <c r="AU183" s="19" t="s">
        <v>82</v>
      </c>
    </row>
    <row r="184" s="13" customFormat="1">
      <c r="A184" s="13"/>
      <c r="B184" s="237"/>
      <c r="C184" s="238"/>
      <c r="D184" s="233" t="s">
        <v>149</v>
      </c>
      <c r="E184" s="239" t="s">
        <v>19</v>
      </c>
      <c r="F184" s="240" t="s">
        <v>1896</v>
      </c>
      <c r="G184" s="238"/>
      <c r="H184" s="241">
        <v>72.5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149</v>
      </c>
      <c r="AU184" s="247" t="s">
        <v>82</v>
      </c>
      <c r="AV184" s="13" t="s">
        <v>82</v>
      </c>
      <c r="AW184" s="13" t="s">
        <v>33</v>
      </c>
      <c r="AX184" s="13" t="s">
        <v>80</v>
      </c>
      <c r="AY184" s="247" t="s">
        <v>138</v>
      </c>
    </row>
    <row r="185" s="2" customFormat="1" ht="24" customHeight="1">
      <c r="A185" s="40"/>
      <c r="B185" s="41"/>
      <c r="C185" s="220" t="s">
        <v>7</v>
      </c>
      <c r="D185" s="220" t="s">
        <v>140</v>
      </c>
      <c r="E185" s="221" t="s">
        <v>1030</v>
      </c>
      <c r="F185" s="222" t="s">
        <v>1031</v>
      </c>
      <c r="G185" s="223" t="s">
        <v>143</v>
      </c>
      <c r="H185" s="224">
        <v>200.40000000000001</v>
      </c>
      <c r="I185" s="225"/>
      <c r="J185" s="226">
        <f>ROUND(I185*H185,2)</f>
        <v>0</v>
      </c>
      <c r="K185" s="222" t="s">
        <v>144</v>
      </c>
      <c r="L185" s="46"/>
      <c r="M185" s="227" t="s">
        <v>19</v>
      </c>
      <c r="N185" s="228" t="s">
        <v>43</v>
      </c>
      <c r="O185" s="8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1" t="s">
        <v>145</v>
      </c>
      <c r="AT185" s="231" t="s">
        <v>140</v>
      </c>
      <c r="AU185" s="231" t="s">
        <v>82</v>
      </c>
      <c r="AY185" s="19" t="s">
        <v>138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9" t="s">
        <v>80</v>
      </c>
      <c r="BK185" s="232">
        <f>ROUND(I185*H185,2)</f>
        <v>0</v>
      </c>
      <c r="BL185" s="19" t="s">
        <v>145</v>
      </c>
      <c r="BM185" s="231" t="s">
        <v>1897</v>
      </c>
    </row>
    <row r="186" s="2" customFormat="1">
      <c r="A186" s="40"/>
      <c r="B186" s="41"/>
      <c r="C186" s="42"/>
      <c r="D186" s="233" t="s">
        <v>147</v>
      </c>
      <c r="E186" s="42"/>
      <c r="F186" s="234" t="s">
        <v>1031</v>
      </c>
      <c r="G186" s="42"/>
      <c r="H186" s="42"/>
      <c r="I186" s="138"/>
      <c r="J186" s="42"/>
      <c r="K186" s="42"/>
      <c r="L186" s="46"/>
      <c r="M186" s="235"/>
      <c r="N186" s="23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147</v>
      </c>
      <c r="AU186" s="19" t="s">
        <v>82</v>
      </c>
    </row>
    <row r="187" s="14" customFormat="1">
      <c r="A187" s="14"/>
      <c r="B187" s="249"/>
      <c r="C187" s="250"/>
      <c r="D187" s="233" t="s">
        <v>149</v>
      </c>
      <c r="E187" s="251" t="s">
        <v>19</v>
      </c>
      <c r="F187" s="252" t="s">
        <v>1033</v>
      </c>
      <c r="G187" s="250"/>
      <c r="H187" s="251" t="s">
        <v>19</v>
      </c>
      <c r="I187" s="253"/>
      <c r="J187" s="250"/>
      <c r="K187" s="250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149</v>
      </c>
      <c r="AU187" s="258" t="s">
        <v>82</v>
      </c>
      <c r="AV187" s="14" t="s">
        <v>80</v>
      </c>
      <c r="AW187" s="14" t="s">
        <v>33</v>
      </c>
      <c r="AX187" s="14" t="s">
        <v>72</v>
      </c>
      <c r="AY187" s="258" t="s">
        <v>138</v>
      </c>
    </row>
    <row r="188" s="13" customFormat="1">
      <c r="A188" s="13"/>
      <c r="B188" s="237"/>
      <c r="C188" s="238"/>
      <c r="D188" s="233" t="s">
        <v>149</v>
      </c>
      <c r="E188" s="239" t="s">
        <v>19</v>
      </c>
      <c r="F188" s="240" t="s">
        <v>1898</v>
      </c>
      <c r="G188" s="238"/>
      <c r="H188" s="241">
        <v>68.400000000000006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149</v>
      </c>
      <c r="AU188" s="247" t="s">
        <v>82</v>
      </c>
      <c r="AV188" s="13" t="s">
        <v>82</v>
      </c>
      <c r="AW188" s="13" t="s">
        <v>33</v>
      </c>
      <c r="AX188" s="13" t="s">
        <v>72</v>
      </c>
      <c r="AY188" s="247" t="s">
        <v>138</v>
      </c>
    </row>
    <row r="189" s="13" customFormat="1">
      <c r="A189" s="13"/>
      <c r="B189" s="237"/>
      <c r="C189" s="238"/>
      <c r="D189" s="233" t="s">
        <v>149</v>
      </c>
      <c r="E189" s="239" t="s">
        <v>19</v>
      </c>
      <c r="F189" s="240" t="s">
        <v>1899</v>
      </c>
      <c r="G189" s="238"/>
      <c r="H189" s="241">
        <v>132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149</v>
      </c>
      <c r="AU189" s="247" t="s">
        <v>82</v>
      </c>
      <c r="AV189" s="13" t="s">
        <v>82</v>
      </c>
      <c r="AW189" s="13" t="s">
        <v>33</v>
      </c>
      <c r="AX189" s="13" t="s">
        <v>72</v>
      </c>
      <c r="AY189" s="247" t="s">
        <v>138</v>
      </c>
    </row>
    <row r="190" s="15" customFormat="1">
      <c r="A190" s="15"/>
      <c r="B190" s="276"/>
      <c r="C190" s="277"/>
      <c r="D190" s="233" t="s">
        <v>149</v>
      </c>
      <c r="E190" s="278" t="s">
        <v>19</v>
      </c>
      <c r="F190" s="279" t="s">
        <v>953</v>
      </c>
      <c r="G190" s="277"/>
      <c r="H190" s="280">
        <v>200.40000000000001</v>
      </c>
      <c r="I190" s="281"/>
      <c r="J190" s="277"/>
      <c r="K190" s="277"/>
      <c r="L190" s="282"/>
      <c r="M190" s="283"/>
      <c r="N190" s="284"/>
      <c r="O190" s="284"/>
      <c r="P190" s="284"/>
      <c r="Q190" s="284"/>
      <c r="R190" s="284"/>
      <c r="S190" s="284"/>
      <c r="T190" s="28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6" t="s">
        <v>149</v>
      </c>
      <c r="AU190" s="286" t="s">
        <v>82</v>
      </c>
      <c r="AV190" s="15" t="s">
        <v>145</v>
      </c>
      <c r="AW190" s="15" t="s">
        <v>33</v>
      </c>
      <c r="AX190" s="15" t="s">
        <v>80</v>
      </c>
      <c r="AY190" s="286" t="s">
        <v>138</v>
      </c>
    </row>
    <row r="191" s="2" customFormat="1" ht="16.5" customHeight="1">
      <c r="A191" s="40"/>
      <c r="B191" s="41"/>
      <c r="C191" s="259" t="s">
        <v>289</v>
      </c>
      <c r="D191" s="259" t="s">
        <v>268</v>
      </c>
      <c r="E191" s="260" t="s">
        <v>386</v>
      </c>
      <c r="F191" s="261" t="s">
        <v>387</v>
      </c>
      <c r="G191" s="262" t="s">
        <v>143</v>
      </c>
      <c r="H191" s="263">
        <v>230.46000000000001</v>
      </c>
      <c r="I191" s="264"/>
      <c r="J191" s="265">
        <f>ROUND(I191*H191,2)</f>
        <v>0</v>
      </c>
      <c r="K191" s="261" t="s">
        <v>144</v>
      </c>
      <c r="L191" s="266"/>
      <c r="M191" s="267" t="s">
        <v>19</v>
      </c>
      <c r="N191" s="268" t="s">
        <v>43</v>
      </c>
      <c r="O191" s="86"/>
      <c r="P191" s="229">
        <f>O191*H191</f>
        <v>0</v>
      </c>
      <c r="Q191" s="229">
        <v>0.00052999999999999998</v>
      </c>
      <c r="R191" s="229">
        <f>Q191*H191</f>
        <v>0.1221438</v>
      </c>
      <c r="S191" s="229">
        <v>0</v>
      </c>
      <c r="T191" s="23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1" t="s">
        <v>188</v>
      </c>
      <c r="AT191" s="231" t="s">
        <v>268</v>
      </c>
      <c r="AU191" s="231" t="s">
        <v>82</v>
      </c>
      <c r="AY191" s="19" t="s">
        <v>138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9" t="s">
        <v>80</v>
      </c>
      <c r="BK191" s="232">
        <f>ROUND(I191*H191,2)</f>
        <v>0</v>
      </c>
      <c r="BL191" s="19" t="s">
        <v>145</v>
      </c>
      <c r="BM191" s="231" t="s">
        <v>1900</v>
      </c>
    </row>
    <row r="192" s="2" customFormat="1">
      <c r="A192" s="40"/>
      <c r="B192" s="41"/>
      <c r="C192" s="42"/>
      <c r="D192" s="233" t="s">
        <v>147</v>
      </c>
      <c r="E192" s="42"/>
      <c r="F192" s="234" t="s">
        <v>387</v>
      </c>
      <c r="G192" s="42"/>
      <c r="H192" s="42"/>
      <c r="I192" s="138"/>
      <c r="J192" s="42"/>
      <c r="K192" s="42"/>
      <c r="L192" s="46"/>
      <c r="M192" s="235"/>
      <c r="N192" s="23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147</v>
      </c>
      <c r="AU192" s="19" t="s">
        <v>82</v>
      </c>
    </row>
    <row r="193" s="13" customFormat="1">
      <c r="A193" s="13"/>
      <c r="B193" s="237"/>
      <c r="C193" s="238"/>
      <c r="D193" s="233" t="s">
        <v>149</v>
      </c>
      <c r="E193" s="239" t="s">
        <v>19</v>
      </c>
      <c r="F193" s="240" t="s">
        <v>1901</v>
      </c>
      <c r="G193" s="238"/>
      <c r="H193" s="241">
        <v>230.46000000000001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149</v>
      </c>
      <c r="AU193" s="247" t="s">
        <v>82</v>
      </c>
      <c r="AV193" s="13" t="s">
        <v>82</v>
      </c>
      <c r="AW193" s="13" t="s">
        <v>33</v>
      </c>
      <c r="AX193" s="13" t="s">
        <v>80</v>
      </c>
      <c r="AY193" s="247" t="s">
        <v>138</v>
      </c>
    </row>
    <row r="194" s="2" customFormat="1" ht="24" customHeight="1">
      <c r="A194" s="40"/>
      <c r="B194" s="41"/>
      <c r="C194" s="220" t="s">
        <v>295</v>
      </c>
      <c r="D194" s="220" t="s">
        <v>140</v>
      </c>
      <c r="E194" s="221" t="s">
        <v>260</v>
      </c>
      <c r="F194" s="222" t="s">
        <v>261</v>
      </c>
      <c r="G194" s="223" t="s">
        <v>143</v>
      </c>
      <c r="H194" s="224">
        <v>13.65</v>
      </c>
      <c r="I194" s="225"/>
      <c r="J194" s="226">
        <f>ROUND(I194*H194,2)</f>
        <v>0</v>
      </c>
      <c r="K194" s="222" t="s">
        <v>144</v>
      </c>
      <c r="L194" s="46"/>
      <c r="M194" s="227" t="s">
        <v>19</v>
      </c>
      <c r="N194" s="228" t="s">
        <v>43</v>
      </c>
      <c r="O194" s="86"/>
      <c r="P194" s="229">
        <f>O194*H194</f>
        <v>0</v>
      </c>
      <c r="Q194" s="229">
        <v>0.00013999999999999999</v>
      </c>
      <c r="R194" s="229">
        <f>Q194*H194</f>
        <v>0.0019109999999999999</v>
      </c>
      <c r="S194" s="229">
        <v>0</v>
      </c>
      <c r="T194" s="23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1" t="s">
        <v>145</v>
      </c>
      <c r="AT194" s="231" t="s">
        <v>140</v>
      </c>
      <c r="AU194" s="231" t="s">
        <v>82</v>
      </c>
      <c r="AY194" s="19" t="s">
        <v>138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9" t="s">
        <v>80</v>
      </c>
      <c r="BK194" s="232">
        <f>ROUND(I194*H194,2)</f>
        <v>0</v>
      </c>
      <c r="BL194" s="19" t="s">
        <v>145</v>
      </c>
      <c r="BM194" s="231" t="s">
        <v>1902</v>
      </c>
    </row>
    <row r="195" s="2" customFormat="1">
      <c r="A195" s="40"/>
      <c r="B195" s="41"/>
      <c r="C195" s="42"/>
      <c r="D195" s="233" t="s">
        <v>147</v>
      </c>
      <c r="E195" s="42"/>
      <c r="F195" s="234" t="s">
        <v>261</v>
      </c>
      <c r="G195" s="42"/>
      <c r="H195" s="42"/>
      <c r="I195" s="138"/>
      <c r="J195" s="42"/>
      <c r="K195" s="42"/>
      <c r="L195" s="46"/>
      <c r="M195" s="235"/>
      <c r="N195" s="23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147</v>
      </c>
      <c r="AU195" s="19" t="s">
        <v>82</v>
      </c>
    </row>
    <row r="196" s="13" customFormat="1">
      <c r="A196" s="13"/>
      <c r="B196" s="237"/>
      <c r="C196" s="238"/>
      <c r="D196" s="233" t="s">
        <v>149</v>
      </c>
      <c r="E196" s="239" t="s">
        <v>19</v>
      </c>
      <c r="F196" s="240" t="s">
        <v>1903</v>
      </c>
      <c r="G196" s="238"/>
      <c r="H196" s="241">
        <v>13.65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149</v>
      </c>
      <c r="AU196" s="247" t="s">
        <v>82</v>
      </c>
      <c r="AV196" s="13" t="s">
        <v>82</v>
      </c>
      <c r="AW196" s="13" t="s">
        <v>33</v>
      </c>
      <c r="AX196" s="13" t="s">
        <v>80</v>
      </c>
      <c r="AY196" s="247" t="s">
        <v>138</v>
      </c>
    </row>
    <row r="197" s="2" customFormat="1" ht="16.5" customHeight="1">
      <c r="A197" s="40"/>
      <c r="B197" s="41"/>
      <c r="C197" s="259" t="s">
        <v>302</v>
      </c>
      <c r="D197" s="259" t="s">
        <v>268</v>
      </c>
      <c r="E197" s="260" t="s">
        <v>269</v>
      </c>
      <c r="F197" s="261" t="s">
        <v>270</v>
      </c>
      <c r="G197" s="262" t="s">
        <v>143</v>
      </c>
      <c r="H197" s="263">
        <v>15.698</v>
      </c>
      <c r="I197" s="264"/>
      <c r="J197" s="265">
        <f>ROUND(I197*H197,2)</f>
        <v>0</v>
      </c>
      <c r="K197" s="261" t="s">
        <v>144</v>
      </c>
      <c r="L197" s="266"/>
      <c r="M197" s="267" t="s">
        <v>19</v>
      </c>
      <c r="N197" s="268" t="s">
        <v>43</v>
      </c>
      <c r="O197" s="86"/>
      <c r="P197" s="229">
        <f>O197*H197</f>
        <v>0</v>
      </c>
      <c r="Q197" s="229">
        <v>0.00032000000000000003</v>
      </c>
      <c r="R197" s="229">
        <f>Q197*H197</f>
        <v>0.0050233600000000002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188</v>
      </c>
      <c r="AT197" s="231" t="s">
        <v>268</v>
      </c>
      <c r="AU197" s="231" t="s">
        <v>82</v>
      </c>
      <c r="AY197" s="19" t="s">
        <v>138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9" t="s">
        <v>80</v>
      </c>
      <c r="BK197" s="232">
        <f>ROUND(I197*H197,2)</f>
        <v>0</v>
      </c>
      <c r="BL197" s="19" t="s">
        <v>145</v>
      </c>
      <c r="BM197" s="231" t="s">
        <v>1904</v>
      </c>
    </row>
    <row r="198" s="2" customFormat="1">
      <c r="A198" s="40"/>
      <c r="B198" s="41"/>
      <c r="C198" s="42"/>
      <c r="D198" s="233" t="s">
        <v>147</v>
      </c>
      <c r="E198" s="42"/>
      <c r="F198" s="234" t="s">
        <v>270</v>
      </c>
      <c r="G198" s="42"/>
      <c r="H198" s="42"/>
      <c r="I198" s="138"/>
      <c r="J198" s="42"/>
      <c r="K198" s="42"/>
      <c r="L198" s="46"/>
      <c r="M198" s="235"/>
      <c r="N198" s="23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147</v>
      </c>
      <c r="AU198" s="19" t="s">
        <v>82</v>
      </c>
    </row>
    <row r="199" s="14" customFormat="1">
      <c r="A199" s="14"/>
      <c r="B199" s="249"/>
      <c r="C199" s="250"/>
      <c r="D199" s="233" t="s">
        <v>149</v>
      </c>
      <c r="E199" s="251" t="s">
        <v>19</v>
      </c>
      <c r="F199" s="252" t="s">
        <v>1043</v>
      </c>
      <c r="G199" s="250"/>
      <c r="H199" s="251" t="s">
        <v>19</v>
      </c>
      <c r="I199" s="253"/>
      <c r="J199" s="250"/>
      <c r="K199" s="250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149</v>
      </c>
      <c r="AU199" s="258" t="s">
        <v>82</v>
      </c>
      <c r="AV199" s="14" t="s">
        <v>80</v>
      </c>
      <c r="AW199" s="14" t="s">
        <v>33</v>
      </c>
      <c r="AX199" s="14" t="s">
        <v>72</v>
      </c>
      <c r="AY199" s="258" t="s">
        <v>138</v>
      </c>
    </row>
    <row r="200" s="13" customFormat="1">
      <c r="A200" s="13"/>
      <c r="B200" s="237"/>
      <c r="C200" s="238"/>
      <c r="D200" s="233" t="s">
        <v>149</v>
      </c>
      <c r="E200" s="239" t="s">
        <v>19</v>
      </c>
      <c r="F200" s="240" t="s">
        <v>1905</v>
      </c>
      <c r="G200" s="238"/>
      <c r="H200" s="241">
        <v>15.698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149</v>
      </c>
      <c r="AU200" s="247" t="s">
        <v>82</v>
      </c>
      <c r="AV200" s="13" t="s">
        <v>82</v>
      </c>
      <c r="AW200" s="13" t="s">
        <v>33</v>
      </c>
      <c r="AX200" s="13" t="s">
        <v>80</v>
      </c>
      <c r="AY200" s="247" t="s">
        <v>138</v>
      </c>
    </row>
    <row r="201" s="2" customFormat="1" ht="24" customHeight="1">
      <c r="A201" s="40"/>
      <c r="B201" s="41"/>
      <c r="C201" s="220" t="s">
        <v>308</v>
      </c>
      <c r="D201" s="220" t="s">
        <v>140</v>
      </c>
      <c r="E201" s="221" t="s">
        <v>1906</v>
      </c>
      <c r="F201" s="222" t="s">
        <v>1907</v>
      </c>
      <c r="G201" s="223" t="s">
        <v>526</v>
      </c>
      <c r="H201" s="224">
        <v>2</v>
      </c>
      <c r="I201" s="225"/>
      <c r="J201" s="226">
        <f>ROUND(I201*H201,2)</f>
        <v>0</v>
      </c>
      <c r="K201" s="222" t="s">
        <v>144</v>
      </c>
      <c r="L201" s="46"/>
      <c r="M201" s="227" t="s">
        <v>19</v>
      </c>
      <c r="N201" s="228" t="s">
        <v>43</v>
      </c>
      <c r="O201" s="8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1" t="s">
        <v>145</v>
      </c>
      <c r="AT201" s="231" t="s">
        <v>140</v>
      </c>
      <c r="AU201" s="231" t="s">
        <v>82</v>
      </c>
      <c r="AY201" s="19" t="s">
        <v>138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9" t="s">
        <v>80</v>
      </c>
      <c r="BK201" s="232">
        <f>ROUND(I201*H201,2)</f>
        <v>0</v>
      </c>
      <c r="BL201" s="19" t="s">
        <v>145</v>
      </c>
      <c r="BM201" s="231" t="s">
        <v>1908</v>
      </c>
    </row>
    <row r="202" s="2" customFormat="1">
      <c r="A202" s="40"/>
      <c r="B202" s="41"/>
      <c r="C202" s="42"/>
      <c r="D202" s="233" t="s">
        <v>147</v>
      </c>
      <c r="E202" s="42"/>
      <c r="F202" s="234" t="s">
        <v>1907</v>
      </c>
      <c r="G202" s="42"/>
      <c r="H202" s="42"/>
      <c r="I202" s="138"/>
      <c r="J202" s="42"/>
      <c r="K202" s="42"/>
      <c r="L202" s="46"/>
      <c r="M202" s="235"/>
      <c r="N202" s="23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147</v>
      </c>
      <c r="AU202" s="19" t="s">
        <v>82</v>
      </c>
    </row>
    <row r="203" s="13" customFormat="1">
      <c r="A203" s="13"/>
      <c r="B203" s="237"/>
      <c r="C203" s="238"/>
      <c r="D203" s="233" t="s">
        <v>149</v>
      </c>
      <c r="E203" s="239" t="s">
        <v>19</v>
      </c>
      <c r="F203" s="240" t="s">
        <v>1909</v>
      </c>
      <c r="G203" s="238"/>
      <c r="H203" s="241">
        <v>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149</v>
      </c>
      <c r="AU203" s="247" t="s">
        <v>82</v>
      </c>
      <c r="AV203" s="13" t="s">
        <v>82</v>
      </c>
      <c r="AW203" s="13" t="s">
        <v>33</v>
      </c>
      <c r="AX203" s="13" t="s">
        <v>80</v>
      </c>
      <c r="AY203" s="247" t="s">
        <v>138</v>
      </c>
    </row>
    <row r="204" s="2" customFormat="1" ht="24" customHeight="1">
      <c r="A204" s="40"/>
      <c r="B204" s="41"/>
      <c r="C204" s="220" t="s">
        <v>315</v>
      </c>
      <c r="D204" s="220" t="s">
        <v>140</v>
      </c>
      <c r="E204" s="221" t="s">
        <v>1045</v>
      </c>
      <c r="F204" s="222" t="s">
        <v>1046</v>
      </c>
      <c r="G204" s="223" t="s">
        <v>526</v>
      </c>
      <c r="H204" s="224">
        <v>1</v>
      </c>
      <c r="I204" s="225"/>
      <c r="J204" s="226">
        <f>ROUND(I204*H204,2)</f>
        <v>0</v>
      </c>
      <c r="K204" s="222" t="s">
        <v>144</v>
      </c>
      <c r="L204" s="46"/>
      <c r="M204" s="227" t="s">
        <v>19</v>
      </c>
      <c r="N204" s="228" t="s">
        <v>43</v>
      </c>
      <c r="O204" s="86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1" t="s">
        <v>145</v>
      </c>
      <c r="AT204" s="231" t="s">
        <v>140</v>
      </c>
      <c r="AU204" s="231" t="s">
        <v>82</v>
      </c>
      <c r="AY204" s="19" t="s">
        <v>138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9" t="s">
        <v>80</v>
      </c>
      <c r="BK204" s="232">
        <f>ROUND(I204*H204,2)</f>
        <v>0</v>
      </c>
      <c r="BL204" s="19" t="s">
        <v>145</v>
      </c>
      <c r="BM204" s="231" t="s">
        <v>1910</v>
      </c>
    </row>
    <row r="205" s="2" customFormat="1">
      <c r="A205" s="40"/>
      <c r="B205" s="41"/>
      <c r="C205" s="42"/>
      <c r="D205" s="233" t="s">
        <v>147</v>
      </c>
      <c r="E205" s="42"/>
      <c r="F205" s="234" t="s">
        <v>1046</v>
      </c>
      <c r="G205" s="42"/>
      <c r="H205" s="42"/>
      <c r="I205" s="138"/>
      <c r="J205" s="42"/>
      <c r="K205" s="42"/>
      <c r="L205" s="46"/>
      <c r="M205" s="235"/>
      <c r="N205" s="23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147</v>
      </c>
      <c r="AU205" s="19" t="s">
        <v>82</v>
      </c>
    </row>
    <row r="206" s="13" customFormat="1">
      <c r="A206" s="13"/>
      <c r="B206" s="237"/>
      <c r="C206" s="238"/>
      <c r="D206" s="233" t="s">
        <v>149</v>
      </c>
      <c r="E206" s="239" t="s">
        <v>19</v>
      </c>
      <c r="F206" s="240" t="s">
        <v>1911</v>
      </c>
      <c r="G206" s="238"/>
      <c r="H206" s="241">
        <v>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149</v>
      </c>
      <c r="AU206" s="247" t="s">
        <v>82</v>
      </c>
      <c r="AV206" s="13" t="s">
        <v>82</v>
      </c>
      <c r="AW206" s="13" t="s">
        <v>33</v>
      </c>
      <c r="AX206" s="13" t="s">
        <v>80</v>
      </c>
      <c r="AY206" s="247" t="s">
        <v>138</v>
      </c>
    </row>
    <row r="207" s="2" customFormat="1" ht="24" customHeight="1">
      <c r="A207" s="40"/>
      <c r="B207" s="41"/>
      <c r="C207" s="220" t="s">
        <v>320</v>
      </c>
      <c r="D207" s="220" t="s">
        <v>140</v>
      </c>
      <c r="E207" s="221" t="s">
        <v>1912</v>
      </c>
      <c r="F207" s="222" t="s">
        <v>1913</v>
      </c>
      <c r="G207" s="223" t="s">
        <v>526</v>
      </c>
      <c r="H207" s="224">
        <v>2</v>
      </c>
      <c r="I207" s="225"/>
      <c r="J207" s="226">
        <f>ROUND(I207*H207,2)</f>
        <v>0</v>
      </c>
      <c r="K207" s="222" t="s">
        <v>144</v>
      </c>
      <c r="L207" s="46"/>
      <c r="M207" s="227" t="s">
        <v>19</v>
      </c>
      <c r="N207" s="228" t="s">
        <v>43</v>
      </c>
      <c r="O207" s="8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1" t="s">
        <v>145</v>
      </c>
      <c r="AT207" s="231" t="s">
        <v>140</v>
      </c>
      <c r="AU207" s="231" t="s">
        <v>82</v>
      </c>
      <c r="AY207" s="19" t="s">
        <v>138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9" t="s">
        <v>80</v>
      </c>
      <c r="BK207" s="232">
        <f>ROUND(I207*H207,2)</f>
        <v>0</v>
      </c>
      <c r="BL207" s="19" t="s">
        <v>145</v>
      </c>
      <c r="BM207" s="231" t="s">
        <v>1914</v>
      </c>
    </row>
    <row r="208" s="2" customFormat="1">
      <c r="A208" s="40"/>
      <c r="B208" s="41"/>
      <c r="C208" s="42"/>
      <c r="D208" s="233" t="s">
        <v>147</v>
      </c>
      <c r="E208" s="42"/>
      <c r="F208" s="234" t="s">
        <v>1913</v>
      </c>
      <c r="G208" s="42"/>
      <c r="H208" s="42"/>
      <c r="I208" s="138"/>
      <c r="J208" s="42"/>
      <c r="K208" s="42"/>
      <c r="L208" s="46"/>
      <c r="M208" s="235"/>
      <c r="N208" s="23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147</v>
      </c>
      <c r="AU208" s="19" t="s">
        <v>82</v>
      </c>
    </row>
    <row r="209" s="13" customFormat="1">
      <c r="A209" s="13"/>
      <c r="B209" s="237"/>
      <c r="C209" s="238"/>
      <c r="D209" s="233" t="s">
        <v>149</v>
      </c>
      <c r="E209" s="239" t="s">
        <v>19</v>
      </c>
      <c r="F209" s="240" t="s">
        <v>82</v>
      </c>
      <c r="G209" s="238"/>
      <c r="H209" s="241">
        <v>2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149</v>
      </c>
      <c r="AU209" s="247" t="s">
        <v>82</v>
      </c>
      <c r="AV209" s="13" t="s">
        <v>82</v>
      </c>
      <c r="AW209" s="13" t="s">
        <v>33</v>
      </c>
      <c r="AX209" s="13" t="s">
        <v>80</v>
      </c>
      <c r="AY209" s="247" t="s">
        <v>138</v>
      </c>
    </row>
    <row r="210" s="2" customFormat="1" ht="24" customHeight="1">
      <c r="A210" s="40"/>
      <c r="B210" s="41"/>
      <c r="C210" s="220" t="s">
        <v>324</v>
      </c>
      <c r="D210" s="220" t="s">
        <v>140</v>
      </c>
      <c r="E210" s="221" t="s">
        <v>1053</v>
      </c>
      <c r="F210" s="222" t="s">
        <v>1054</v>
      </c>
      <c r="G210" s="223" t="s">
        <v>526</v>
      </c>
      <c r="H210" s="224">
        <v>1</v>
      </c>
      <c r="I210" s="225"/>
      <c r="J210" s="226">
        <f>ROUND(I210*H210,2)</f>
        <v>0</v>
      </c>
      <c r="K210" s="222" t="s">
        <v>144</v>
      </c>
      <c r="L210" s="46"/>
      <c r="M210" s="227" t="s">
        <v>19</v>
      </c>
      <c r="N210" s="228" t="s">
        <v>43</v>
      </c>
      <c r="O210" s="8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145</v>
      </c>
      <c r="AT210" s="231" t="s">
        <v>140</v>
      </c>
      <c r="AU210" s="231" t="s">
        <v>82</v>
      </c>
      <c r="AY210" s="19" t="s">
        <v>138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9" t="s">
        <v>80</v>
      </c>
      <c r="BK210" s="232">
        <f>ROUND(I210*H210,2)</f>
        <v>0</v>
      </c>
      <c r="BL210" s="19" t="s">
        <v>145</v>
      </c>
      <c r="BM210" s="231" t="s">
        <v>1915</v>
      </c>
    </row>
    <row r="211" s="2" customFormat="1">
      <c r="A211" s="40"/>
      <c r="B211" s="41"/>
      <c r="C211" s="42"/>
      <c r="D211" s="233" t="s">
        <v>147</v>
      </c>
      <c r="E211" s="42"/>
      <c r="F211" s="234" t="s">
        <v>1054</v>
      </c>
      <c r="G211" s="42"/>
      <c r="H211" s="42"/>
      <c r="I211" s="138"/>
      <c r="J211" s="42"/>
      <c r="K211" s="42"/>
      <c r="L211" s="46"/>
      <c r="M211" s="235"/>
      <c r="N211" s="23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147</v>
      </c>
      <c r="AU211" s="19" t="s">
        <v>82</v>
      </c>
    </row>
    <row r="212" s="13" customFormat="1">
      <c r="A212" s="13"/>
      <c r="B212" s="237"/>
      <c r="C212" s="238"/>
      <c r="D212" s="233" t="s">
        <v>149</v>
      </c>
      <c r="E212" s="239" t="s">
        <v>19</v>
      </c>
      <c r="F212" s="240" t="s">
        <v>80</v>
      </c>
      <c r="G212" s="238"/>
      <c r="H212" s="241">
        <v>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149</v>
      </c>
      <c r="AU212" s="247" t="s">
        <v>82</v>
      </c>
      <c r="AV212" s="13" t="s">
        <v>82</v>
      </c>
      <c r="AW212" s="13" t="s">
        <v>33</v>
      </c>
      <c r="AX212" s="13" t="s">
        <v>80</v>
      </c>
      <c r="AY212" s="247" t="s">
        <v>138</v>
      </c>
    </row>
    <row r="213" s="2" customFormat="1" ht="16.5" customHeight="1">
      <c r="A213" s="40"/>
      <c r="B213" s="41"/>
      <c r="C213" s="220" t="s">
        <v>330</v>
      </c>
      <c r="D213" s="220" t="s">
        <v>140</v>
      </c>
      <c r="E213" s="221" t="s">
        <v>1916</v>
      </c>
      <c r="F213" s="222" t="s">
        <v>1917</v>
      </c>
      <c r="G213" s="223" t="s">
        <v>526</v>
      </c>
      <c r="H213" s="224">
        <v>2</v>
      </c>
      <c r="I213" s="225"/>
      <c r="J213" s="226">
        <f>ROUND(I213*H213,2)</f>
        <v>0</v>
      </c>
      <c r="K213" s="222" t="s">
        <v>144</v>
      </c>
      <c r="L213" s="46"/>
      <c r="M213" s="227" t="s">
        <v>19</v>
      </c>
      <c r="N213" s="228" t="s">
        <v>43</v>
      </c>
      <c r="O213" s="86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145</v>
      </c>
      <c r="AT213" s="231" t="s">
        <v>140</v>
      </c>
      <c r="AU213" s="231" t="s">
        <v>82</v>
      </c>
      <c r="AY213" s="19" t="s">
        <v>138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9" t="s">
        <v>80</v>
      </c>
      <c r="BK213" s="232">
        <f>ROUND(I213*H213,2)</f>
        <v>0</v>
      </c>
      <c r="BL213" s="19" t="s">
        <v>145</v>
      </c>
      <c r="BM213" s="231" t="s">
        <v>1918</v>
      </c>
    </row>
    <row r="214" s="2" customFormat="1">
      <c r="A214" s="40"/>
      <c r="B214" s="41"/>
      <c r="C214" s="42"/>
      <c r="D214" s="233" t="s">
        <v>147</v>
      </c>
      <c r="E214" s="42"/>
      <c r="F214" s="234" t="s">
        <v>1917</v>
      </c>
      <c r="G214" s="42"/>
      <c r="H214" s="42"/>
      <c r="I214" s="138"/>
      <c r="J214" s="42"/>
      <c r="K214" s="42"/>
      <c r="L214" s="46"/>
      <c r="M214" s="235"/>
      <c r="N214" s="236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147</v>
      </c>
      <c r="AU214" s="19" t="s">
        <v>82</v>
      </c>
    </row>
    <row r="215" s="13" customFormat="1">
      <c r="A215" s="13"/>
      <c r="B215" s="237"/>
      <c r="C215" s="238"/>
      <c r="D215" s="233" t="s">
        <v>149</v>
      </c>
      <c r="E215" s="239" t="s">
        <v>19</v>
      </c>
      <c r="F215" s="240" t="s">
        <v>1919</v>
      </c>
      <c r="G215" s="238"/>
      <c r="H215" s="241">
        <v>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149</v>
      </c>
      <c r="AU215" s="247" t="s">
        <v>82</v>
      </c>
      <c r="AV215" s="13" t="s">
        <v>82</v>
      </c>
      <c r="AW215" s="13" t="s">
        <v>33</v>
      </c>
      <c r="AX215" s="13" t="s">
        <v>80</v>
      </c>
      <c r="AY215" s="247" t="s">
        <v>138</v>
      </c>
    </row>
    <row r="216" s="2" customFormat="1" ht="16.5" customHeight="1">
      <c r="A216" s="40"/>
      <c r="B216" s="41"/>
      <c r="C216" s="220" t="s">
        <v>337</v>
      </c>
      <c r="D216" s="220" t="s">
        <v>140</v>
      </c>
      <c r="E216" s="221" t="s">
        <v>1059</v>
      </c>
      <c r="F216" s="222" t="s">
        <v>1060</v>
      </c>
      <c r="G216" s="223" t="s">
        <v>526</v>
      </c>
      <c r="H216" s="224">
        <v>1</v>
      </c>
      <c r="I216" s="225"/>
      <c r="J216" s="226">
        <f>ROUND(I216*H216,2)</f>
        <v>0</v>
      </c>
      <c r="K216" s="222" t="s">
        <v>144</v>
      </c>
      <c r="L216" s="46"/>
      <c r="M216" s="227" t="s">
        <v>19</v>
      </c>
      <c r="N216" s="228" t="s">
        <v>43</v>
      </c>
      <c r="O216" s="8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145</v>
      </c>
      <c r="AT216" s="231" t="s">
        <v>140</v>
      </c>
      <c r="AU216" s="231" t="s">
        <v>82</v>
      </c>
      <c r="AY216" s="19" t="s">
        <v>138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9" t="s">
        <v>80</v>
      </c>
      <c r="BK216" s="232">
        <f>ROUND(I216*H216,2)</f>
        <v>0</v>
      </c>
      <c r="BL216" s="19" t="s">
        <v>145</v>
      </c>
      <c r="BM216" s="231" t="s">
        <v>1920</v>
      </c>
    </row>
    <row r="217" s="2" customFormat="1">
      <c r="A217" s="40"/>
      <c r="B217" s="41"/>
      <c r="C217" s="42"/>
      <c r="D217" s="233" t="s">
        <v>147</v>
      </c>
      <c r="E217" s="42"/>
      <c r="F217" s="234" t="s">
        <v>1060</v>
      </c>
      <c r="G217" s="42"/>
      <c r="H217" s="42"/>
      <c r="I217" s="138"/>
      <c r="J217" s="42"/>
      <c r="K217" s="42"/>
      <c r="L217" s="46"/>
      <c r="M217" s="235"/>
      <c r="N217" s="23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147</v>
      </c>
      <c r="AU217" s="19" t="s">
        <v>82</v>
      </c>
    </row>
    <row r="218" s="13" customFormat="1">
      <c r="A218" s="13"/>
      <c r="B218" s="237"/>
      <c r="C218" s="238"/>
      <c r="D218" s="233" t="s">
        <v>149</v>
      </c>
      <c r="E218" s="239" t="s">
        <v>19</v>
      </c>
      <c r="F218" s="240" t="s">
        <v>1921</v>
      </c>
      <c r="G218" s="238"/>
      <c r="H218" s="241">
        <v>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149</v>
      </c>
      <c r="AU218" s="247" t="s">
        <v>82</v>
      </c>
      <c r="AV218" s="13" t="s">
        <v>82</v>
      </c>
      <c r="AW218" s="13" t="s">
        <v>33</v>
      </c>
      <c r="AX218" s="13" t="s">
        <v>80</v>
      </c>
      <c r="AY218" s="247" t="s">
        <v>138</v>
      </c>
    </row>
    <row r="219" s="2" customFormat="1" ht="24" customHeight="1">
      <c r="A219" s="40"/>
      <c r="B219" s="41"/>
      <c r="C219" s="220" t="s">
        <v>340</v>
      </c>
      <c r="D219" s="220" t="s">
        <v>140</v>
      </c>
      <c r="E219" s="221" t="s">
        <v>1067</v>
      </c>
      <c r="F219" s="222" t="s">
        <v>1068</v>
      </c>
      <c r="G219" s="223" t="s">
        <v>184</v>
      </c>
      <c r="H219" s="224">
        <v>1365.1179999999999</v>
      </c>
      <c r="I219" s="225"/>
      <c r="J219" s="226">
        <f>ROUND(I219*H219,2)</f>
        <v>0</v>
      </c>
      <c r="K219" s="222" t="s">
        <v>144</v>
      </c>
      <c r="L219" s="46"/>
      <c r="M219" s="227" t="s">
        <v>19</v>
      </c>
      <c r="N219" s="228" t="s">
        <v>43</v>
      </c>
      <c r="O219" s="86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1" t="s">
        <v>145</v>
      </c>
      <c r="AT219" s="231" t="s">
        <v>140</v>
      </c>
      <c r="AU219" s="231" t="s">
        <v>82</v>
      </c>
      <c r="AY219" s="19" t="s">
        <v>138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9" t="s">
        <v>80</v>
      </c>
      <c r="BK219" s="232">
        <f>ROUND(I219*H219,2)</f>
        <v>0</v>
      </c>
      <c r="BL219" s="19" t="s">
        <v>145</v>
      </c>
      <c r="BM219" s="231" t="s">
        <v>1922</v>
      </c>
    </row>
    <row r="220" s="2" customFormat="1">
      <c r="A220" s="40"/>
      <c r="B220" s="41"/>
      <c r="C220" s="42"/>
      <c r="D220" s="233" t="s">
        <v>147</v>
      </c>
      <c r="E220" s="42"/>
      <c r="F220" s="234" t="s">
        <v>1068</v>
      </c>
      <c r="G220" s="42"/>
      <c r="H220" s="42"/>
      <c r="I220" s="138"/>
      <c r="J220" s="42"/>
      <c r="K220" s="42"/>
      <c r="L220" s="46"/>
      <c r="M220" s="235"/>
      <c r="N220" s="236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147</v>
      </c>
      <c r="AU220" s="19" t="s">
        <v>82</v>
      </c>
    </row>
    <row r="221" s="14" customFormat="1">
      <c r="A221" s="14"/>
      <c r="B221" s="249"/>
      <c r="C221" s="250"/>
      <c r="D221" s="233" t="s">
        <v>149</v>
      </c>
      <c r="E221" s="251" t="s">
        <v>19</v>
      </c>
      <c r="F221" s="252" t="s">
        <v>1070</v>
      </c>
      <c r="G221" s="250"/>
      <c r="H221" s="251" t="s">
        <v>19</v>
      </c>
      <c r="I221" s="253"/>
      <c r="J221" s="250"/>
      <c r="K221" s="250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149</v>
      </c>
      <c r="AU221" s="258" t="s">
        <v>82</v>
      </c>
      <c r="AV221" s="14" t="s">
        <v>80</v>
      </c>
      <c r="AW221" s="14" t="s">
        <v>33</v>
      </c>
      <c r="AX221" s="14" t="s">
        <v>72</v>
      </c>
      <c r="AY221" s="258" t="s">
        <v>138</v>
      </c>
    </row>
    <row r="222" s="13" customFormat="1">
      <c r="A222" s="13"/>
      <c r="B222" s="237"/>
      <c r="C222" s="238"/>
      <c r="D222" s="233" t="s">
        <v>149</v>
      </c>
      <c r="E222" s="239" t="s">
        <v>19</v>
      </c>
      <c r="F222" s="240" t="s">
        <v>1923</v>
      </c>
      <c r="G222" s="238"/>
      <c r="H222" s="241">
        <v>42.299999999999997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149</v>
      </c>
      <c r="AU222" s="247" t="s">
        <v>82</v>
      </c>
      <c r="AV222" s="13" t="s">
        <v>82</v>
      </c>
      <c r="AW222" s="13" t="s">
        <v>33</v>
      </c>
      <c r="AX222" s="13" t="s">
        <v>72</v>
      </c>
      <c r="AY222" s="247" t="s">
        <v>138</v>
      </c>
    </row>
    <row r="223" s="13" customFormat="1">
      <c r="A223" s="13"/>
      <c r="B223" s="237"/>
      <c r="C223" s="238"/>
      <c r="D223" s="233" t="s">
        <v>149</v>
      </c>
      <c r="E223" s="239" t="s">
        <v>19</v>
      </c>
      <c r="F223" s="240" t="s">
        <v>1924</v>
      </c>
      <c r="G223" s="238"/>
      <c r="H223" s="241">
        <v>176.458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149</v>
      </c>
      <c r="AU223" s="247" t="s">
        <v>82</v>
      </c>
      <c r="AV223" s="13" t="s">
        <v>82</v>
      </c>
      <c r="AW223" s="13" t="s">
        <v>33</v>
      </c>
      <c r="AX223" s="13" t="s">
        <v>72</v>
      </c>
      <c r="AY223" s="247" t="s">
        <v>138</v>
      </c>
    </row>
    <row r="224" s="13" customFormat="1">
      <c r="A224" s="13"/>
      <c r="B224" s="237"/>
      <c r="C224" s="238"/>
      <c r="D224" s="233" t="s">
        <v>149</v>
      </c>
      <c r="E224" s="239" t="s">
        <v>19</v>
      </c>
      <c r="F224" s="240" t="s">
        <v>1925</v>
      </c>
      <c r="G224" s="238"/>
      <c r="H224" s="241">
        <v>463.80099999999999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149</v>
      </c>
      <c r="AU224" s="247" t="s">
        <v>82</v>
      </c>
      <c r="AV224" s="13" t="s">
        <v>82</v>
      </c>
      <c r="AW224" s="13" t="s">
        <v>33</v>
      </c>
      <c r="AX224" s="13" t="s">
        <v>72</v>
      </c>
      <c r="AY224" s="247" t="s">
        <v>138</v>
      </c>
    </row>
    <row r="225" s="16" customFormat="1">
      <c r="A225" s="16"/>
      <c r="B225" s="287"/>
      <c r="C225" s="288"/>
      <c r="D225" s="233" t="s">
        <v>149</v>
      </c>
      <c r="E225" s="289" t="s">
        <v>19</v>
      </c>
      <c r="F225" s="290" t="s">
        <v>1074</v>
      </c>
      <c r="G225" s="288"/>
      <c r="H225" s="291">
        <v>682.55899999999997</v>
      </c>
      <c r="I225" s="292"/>
      <c r="J225" s="288"/>
      <c r="K225" s="288"/>
      <c r="L225" s="293"/>
      <c r="M225" s="294"/>
      <c r="N225" s="295"/>
      <c r="O225" s="295"/>
      <c r="P225" s="295"/>
      <c r="Q225" s="295"/>
      <c r="R225" s="295"/>
      <c r="S225" s="295"/>
      <c r="T225" s="29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97" t="s">
        <v>149</v>
      </c>
      <c r="AU225" s="297" t="s">
        <v>82</v>
      </c>
      <c r="AV225" s="16" t="s">
        <v>155</v>
      </c>
      <c r="AW225" s="16" t="s">
        <v>33</v>
      </c>
      <c r="AX225" s="16" t="s">
        <v>72</v>
      </c>
      <c r="AY225" s="297" t="s">
        <v>138</v>
      </c>
    </row>
    <row r="226" s="13" customFormat="1">
      <c r="A226" s="13"/>
      <c r="B226" s="237"/>
      <c r="C226" s="238"/>
      <c r="D226" s="233" t="s">
        <v>149</v>
      </c>
      <c r="E226" s="239" t="s">
        <v>19</v>
      </c>
      <c r="F226" s="240" t="s">
        <v>1926</v>
      </c>
      <c r="G226" s="238"/>
      <c r="H226" s="241">
        <v>682.55899999999997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149</v>
      </c>
      <c r="AU226" s="247" t="s">
        <v>82</v>
      </c>
      <c r="AV226" s="13" t="s">
        <v>82</v>
      </c>
      <c r="AW226" s="13" t="s">
        <v>33</v>
      </c>
      <c r="AX226" s="13" t="s">
        <v>72</v>
      </c>
      <c r="AY226" s="247" t="s">
        <v>138</v>
      </c>
    </row>
    <row r="227" s="15" customFormat="1">
      <c r="A227" s="15"/>
      <c r="B227" s="276"/>
      <c r="C227" s="277"/>
      <c r="D227" s="233" t="s">
        <v>149</v>
      </c>
      <c r="E227" s="278" t="s">
        <v>19</v>
      </c>
      <c r="F227" s="279" t="s">
        <v>953</v>
      </c>
      <c r="G227" s="277"/>
      <c r="H227" s="280">
        <v>1365.1179999999999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6" t="s">
        <v>149</v>
      </c>
      <c r="AU227" s="286" t="s">
        <v>82</v>
      </c>
      <c r="AV227" s="15" t="s">
        <v>145</v>
      </c>
      <c r="AW227" s="15" t="s">
        <v>33</v>
      </c>
      <c r="AX227" s="15" t="s">
        <v>80</v>
      </c>
      <c r="AY227" s="286" t="s">
        <v>138</v>
      </c>
    </row>
    <row r="228" s="2" customFormat="1" ht="24" customHeight="1">
      <c r="A228" s="40"/>
      <c r="B228" s="41"/>
      <c r="C228" s="220" t="s">
        <v>346</v>
      </c>
      <c r="D228" s="220" t="s">
        <v>140</v>
      </c>
      <c r="E228" s="221" t="s">
        <v>1076</v>
      </c>
      <c r="F228" s="222" t="s">
        <v>1077</v>
      </c>
      <c r="G228" s="223" t="s">
        <v>184</v>
      </c>
      <c r="H228" s="224">
        <v>184.012</v>
      </c>
      <c r="I228" s="225"/>
      <c r="J228" s="226">
        <f>ROUND(I228*H228,2)</f>
        <v>0</v>
      </c>
      <c r="K228" s="222" t="s">
        <v>144</v>
      </c>
      <c r="L228" s="46"/>
      <c r="M228" s="227" t="s">
        <v>19</v>
      </c>
      <c r="N228" s="228" t="s">
        <v>43</v>
      </c>
      <c r="O228" s="8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31" t="s">
        <v>145</v>
      </c>
      <c r="AT228" s="231" t="s">
        <v>140</v>
      </c>
      <c r="AU228" s="231" t="s">
        <v>82</v>
      </c>
      <c r="AY228" s="19" t="s">
        <v>138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9" t="s">
        <v>80</v>
      </c>
      <c r="BK228" s="232">
        <f>ROUND(I228*H228,2)</f>
        <v>0</v>
      </c>
      <c r="BL228" s="19" t="s">
        <v>145</v>
      </c>
      <c r="BM228" s="231" t="s">
        <v>1927</v>
      </c>
    </row>
    <row r="229" s="2" customFormat="1">
      <c r="A229" s="40"/>
      <c r="B229" s="41"/>
      <c r="C229" s="42"/>
      <c r="D229" s="233" t="s">
        <v>147</v>
      </c>
      <c r="E229" s="42"/>
      <c r="F229" s="234" t="s">
        <v>1077</v>
      </c>
      <c r="G229" s="42"/>
      <c r="H229" s="42"/>
      <c r="I229" s="138"/>
      <c r="J229" s="42"/>
      <c r="K229" s="42"/>
      <c r="L229" s="46"/>
      <c r="M229" s="235"/>
      <c r="N229" s="236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147</v>
      </c>
      <c r="AU229" s="19" t="s">
        <v>82</v>
      </c>
    </row>
    <row r="230" s="13" customFormat="1">
      <c r="A230" s="13"/>
      <c r="B230" s="237"/>
      <c r="C230" s="238"/>
      <c r="D230" s="233" t="s">
        <v>149</v>
      </c>
      <c r="E230" s="239" t="s">
        <v>19</v>
      </c>
      <c r="F230" s="240" t="s">
        <v>1928</v>
      </c>
      <c r="G230" s="238"/>
      <c r="H230" s="241">
        <v>812.31100000000004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149</v>
      </c>
      <c r="AU230" s="247" t="s">
        <v>82</v>
      </c>
      <c r="AV230" s="13" t="s">
        <v>82</v>
      </c>
      <c r="AW230" s="13" t="s">
        <v>33</v>
      </c>
      <c r="AX230" s="13" t="s">
        <v>72</v>
      </c>
      <c r="AY230" s="247" t="s">
        <v>138</v>
      </c>
    </row>
    <row r="231" s="13" customFormat="1">
      <c r="A231" s="13"/>
      <c r="B231" s="237"/>
      <c r="C231" s="238"/>
      <c r="D231" s="233" t="s">
        <v>149</v>
      </c>
      <c r="E231" s="239" t="s">
        <v>19</v>
      </c>
      <c r="F231" s="240" t="s">
        <v>1929</v>
      </c>
      <c r="G231" s="238"/>
      <c r="H231" s="241">
        <v>-682.55899999999997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149</v>
      </c>
      <c r="AU231" s="247" t="s">
        <v>82</v>
      </c>
      <c r="AV231" s="13" t="s">
        <v>82</v>
      </c>
      <c r="AW231" s="13" t="s">
        <v>33</v>
      </c>
      <c r="AX231" s="13" t="s">
        <v>72</v>
      </c>
      <c r="AY231" s="247" t="s">
        <v>138</v>
      </c>
    </row>
    <row r="232" s="13" customFormat="1">
      <c r="A232" s="13"/>
      <c r="B232" s="237"/>
      <c r="C232" s="238"/>
      <c r="D232" s="233" t="s">
        <v>149</v>
      </c>
      <c r="E232" s="239" t="s">
        <v>19</v>
      </c>
      <c r="F232" s="240" t="s">
        <v>1930</v>
      </c>
      <c r="G232" s="238"/>
      <c r="H232" s="241">
        <v>25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149</v>
      </c>
      <c r="AU232" s="247" t="s">
        <v>82</v>
      </c>
      <c r="AV232" s="13" t="s">
        <v>82</v>
      </c>
      <c r="AW232" s="13" t="s">
        <v>33</v>
      </c>
      <c r="AX232" s="13" t="s">
        <v>72</v>
      </c>
      <c r="AY232" s="247" t="s">
        <v>138</v>
      </c>
    </row>
    <row r="233" s="13" customFormat="1">
      <c r="A233" s="13"/>
      <c r="B233" s="237"/>
      <c r="C233" s="238"/>
      <c r="D233" s="233" t="s">
        <v>149</v>
      </c>
      <c r="E233" s="239" t="s">
        <v>19</v>
      </c>
      <c r="F233" s="240" t="s">
        <v>1931</v>
      </c>
      <c r="G233" s="238"/>
      <c r="H233" s="241">
        <v>29.260000000000002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149</v>
      </c>
      <c r="AU233" s="247" t="s">
        <v>82</v>
      </c>
      <c r="AV233" s="13" t="s">
        <v>82</v>
      </c>
      <c r="AW233" s="13" t="s">
        <v>33</v>
      </c>
      <c r="AX233" s="13" t="s">
        <v>72</v>
      </c>
      <c r="AY233" s="247" t="s">
        <v>138</v>
      </c>
    </row>
    <row r="234" s="15" customFormat="1">
      <c r="A234" s="15"/>
      <c r="B234" s="276"/>
      <c r="C234" s="277"/>
      <c r="D234" s="233" t="s">
        <v>149</v>
      </c>
      <c r="E234" s="278" t="s">
        <v>19</v>
      </c>
      <c r="F234" s="279" t="s">
        <v>953</v>
      </c>
      <c r="G234" s="277"/>
      <c r="H234" s="280">
        <v>184.012</v>
      </c>
      <c r="I234" s="281"/>
      <c r="J234" s="277"/>
      <c r="K234" s="277"/>
      <c r="L234" s="282"/>
      <c r="M234" s="283"/>
      <c r="N234" s="284"/>
      <c r="O234" s="284"/>
      <c r="P234" s="284"/>
      <c r="Q234" s="284"/>
      <c r="R234" s="284"/>
      <c r="S234" s="284"/>
      <c r="T234" s="28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6" t="s">
        <v>149</v>
      </c>
      <c r="AU234" s="286" t="s">
        <v>82</v>
      </c>
      <c r="AV234" s="15" t="s">
        <v>145</v>
      </c>
      <c r="AW234" s="15" t="s">
        <v>33</v>
      </c>
      <c r="AX234" s="15" t="s">
        <v>80</v>
      </c>
      <c r="AY234" s="286" t="s">
        <v>138</v>
      </c>
    </row>
    <row r="235" s="2" customFormat="1" ht="24" customHeight="1">
      <c r="A235" s="40"/>
      <c r="B235" s="41"/>
      <c r="C235" s="220" t="s">
        <v>354</v>
      </c>
      <c r="D235" s="220" t="s">
        <v>140</v>
      </c>
      <c r="E235" s="221" t="s">
        <v>1083</v>
      </c>
      <c r="F235" s="222" t="s">
        <v>1084</v>
      </c>
      <c r="G235" s="223" t="s">
        <v>184</v>
      </c>
      <c r="H235" s="224">
        <v>1840.1199999999999</v>
      </c>
      <c r="I235" s="225"/>
      <c r="J235" s="226">
        <f>ROUND(I235*H235,2)</f>
        <v>0</v>
      </c>
      <c r="K235" s="222" t="s">
        <v>144</v>
      </c>
      <c r="L235" s="46"/>
      <c r="M235" s="227" t="s">
        <v>19</v>
      </c>
      <c r="N235" s="228" t="s">
        <v>43</v>
      </c>
      <c r="O235" s="8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1" t="s">
        <v>145</v>
      </c>
      <c r="AT235" s="231" t="s">
        <v>140</v>
      </c>
      <c r="AU235" s="231" t="s">
        <v>82</v>
      </c>
      <c r="AY235" s="19" t="s">
        <v>138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9" t="s">
        <v>80</v>
      </c>
      <c r="BK235" s="232">
        <f>ROUND(I235*H235,2)</f>
        <v>0</v>
      </c>
      <c r="BL235" s="19" t="s">
        <v>145</v>
      </c>
      <c r="BM235" s="231" t="s">
        <v>1932</v>
      </c>
    </row>
    <row r="236" s="2" customFormat="1">
      <c r="A236" s="40"/>
      <c r="B236" s="41"/>
      <c r="C236" s="42"/>
      <c r="D236" s="233" t="s">
        <v>147</v>
      </c>
      <c r="E236" s="42"/>
      <c r="F236" s="234" t="s">
        <v>1084</v>
      </c>
      <c r="G236" s="42"/>
      <c r="H236" s="42"/>
      <c r="I236" s="138"/>
      <c r="J236" s="42"/>
      <c r="K236" s="42"/>
      <c r="L236" s="46"/>
      <c r="M236" s="235"/>
      <c r="N236" s="236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147</v>
      </c>
      <c r="AU236" s="19" t="s">
        <v>82</v>
      </c>
    </row>
    <row r="237" s="14" customFormat="1">
      <c r="A237" s="14"/>
      <c r="B237" s="249"/>
      <c r="C237" s="250"/>
      <c r="D237" s="233" t="s">
        <v>149</v>
      </c>
      <c r="E237" s="251" t="s">
        <v>19</v>
      </c>
      <c r="F237" s="252" t="s">
        <v>1086</v>
      </c>
      <c r="G237" s="250"/>
      <c r="H237" s="251" t="s">
        <v>19</v>
      </c>
      <c r="I237" s="253"/>
      <c r="J237" s="250"/>
      <c r="K237" s="250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149</v>
      </c>
      <c r="AU237" s="258" t="s">
        <v>82</v>
      </c>
      <c r="AV237" s="14" t="s">
        <v>80</v>
      </c>
      <c r="AW237" s="14" t="s">
        <v>33</v>
      </c>
      <c r="AX237" s="14" t="s">
        <v>72</v>
      </c>
      <c r="AY237" s="258" t="s">
        <v>138</v>
      </c>
    </row>
    <row r="238" s="13" customFormat="1">
      <c r="A238" s="13"/>
      <c r="B238" s="237"/>
      <c r="C238" s="238"/>
      <c r="D238" s="233" t="s">
        <v>149</v>
      </c>
      <c r="E238" s="239" t="s">
        <v>19</v>
      </c>
      <c r="F238" s="240" t="s">
        <v>1933</v>
      </c>
      <c r="G238" s="238"/>
      <c r="H238" s="241">
        <v>1840.1199999999999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149</v>
      </c>
      <c r="AU238" s="247" t="s">
        <v>82</v>
      </c>
      <c r="AV238" s="13" t="s">
        <v>82</v>
      </c>
      <c r="AW238" s="13" t="s">
        <v>33</v>
      </c>
      <c r="AX238" s="13" t="s">
        <v>80</v>
      </c>
      <c r="AY238" s="247" t="s">
        <v>138</v>
      </c>
    </row>
    <row r="239" s="2" customFormat="1" ht="16.5" customHeight="1">
      <c r="A239" s="40"/>
      <c r="B239" s="41"/>
      <c r="C239" s="220" t="s">
        <v>360</v>
      </c>
      <c r="D239" s="220" t="s">
        <v>140</v>
      </c>
      <c r="E239" s="221" t="s">
        <v>1088</v>
      </c>
      <c r="F239" s="222" t="s">
        <v>1089</v>
      </c>
      <c r="G239" s="223" t="s">
        <v>184</v>
      </c>
      <c r="H239" s="224">
        <v>682.55899999999997</v>
      </c>
      <c r="I239" s="225"/>
      <c r="J239" s="226">
        <f>ROUND(I239*H239,2)</f>
        <v>0</v>
      </c>
      <c r="K239" s="222" t="s">
        <v>144</v>
      </c>
      <c r="L239" s="46"/>
      <c r="M239" s="227" t="s">
        <v>19</v>
      </c>
      <c r="N239" s="228" t="s">
        <v>43</v>
      </c>
      <c r="O239" s="86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1" t="s">
        <v>145</v>
      </c>
      <c r="AT239" s="231" t="s">
        <v>140</v>
      </c>
      <c r="AU239" s="231" t="s">
        <v>82</v>
      </c>
      <c r="AY239" s="19" t="s">
        <v>138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9" t="s">
        <v>80</v>
      </c>
      <c r="BK239" s="232">
        <f>ROUND(I239*H239,2)</f>
        <v>0</v>
      </c>
      <c r="BL239" s="19" t="s">
        <v>145</v>
      </c>
      <c r="BM239" s="231" t="s">
        <v>1934</v>
      </c>
    </row>
    <row r="240" s="2" customFormat="1">
      <c r="A240" s="40"/>
      <c r="B240" s="41"/>
      <c r="C240" s="42"/>
      <c r="D240" s="233" t="s">
        <v>147</v>
      </c>
      <c r="E240" s="42"/>
      <c r="F240" s="234" t="s">
        <v>1089</v>
      </c>
      <c r="G240" s="42"/>
      <c r="H240" s="42"/>
      <c r="I240" s="138"/>
      <c r="J240" s="42"/>
      <c r="K240" s="42"/>
      <c r="L240" s="46"/>
      <c r="M240" s="235"/>
      <c r="N240" s="236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147</v>
      </c>
      <c r="AU240" s="19" t="s">
        <v>82</v>
      </c>
    </row>
    <row r="241" s="14" customFormat="1">
      <c r="A241" s="14"/>
      <c r="B241" s="249"/>
      <c r="C241" s="250"/>
      <c r="D241" s="233" t="s">
        <v>149</v>
      </c>
      <c r="E241" s="251" t="s">
        <v>19</v>
      </c>
      <c r="F241" s="252" t="s">
        <v>1091</v>
      </c>
      <c r="G241" s="250"/>
      <c r="H241" s="251" t="s">
        <v>19</v>
      </c>
      <c r="I241" s="253"/>
      <c r="J241" s="250"/>
      <c r="K241" s="250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149</v>
      </c>
      <c r="AU241" s="258" t="s">
        <v>82</v>
      </c>
      <c r="AV241" s="14" t="s">
        <v>80</v>
      </c>
      <c r="AW241" s="14" t="s">
        <v>33</v>
      </c>
      <c r="AX241" s="14" t="s">
        <v>72</v>
      </c>
      <c r="AY241" s="258" t="s">
        <v>138</v>
      </c>
    </row>
    <row r="242" s="13" customFormat="1">
      <c r="A242" s="13"/>
      <c r="B242" s="237"/>
      <c r="C242" s="238"/>
      <c r="D242" s="233" t="s">
        <v>149</v>
      </c>
      <c r="E242" s="239" t="s">
        <v>19</v>
      </c>
      <c r="F242" s="240" t="s">
        <v>1923</v>
      </c>
      <c r="G242" s="238"/>
      <c r="H242" s="241">
        <v>42.299999999999997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149</v>
      </c>
      <c r="AU242" s="247" t="s">
        <v>82</v>
      </c>
      <c r="AV242" s="13" t="s">
        <v>82</v>
      </c>
      <c r="AW242" s="13" t="s">
        <v>33</v>
      </c>
      <c r="AX242" s="13" t="s">
        <v>72</v>
      </c>
      <c r="AY242" s="247" t="s">
        <v>138</v>
      </c>
    </row>
    <row r="243" s="13" customFormat="1">
      <c r="A243" s="13"/>
      <c r="B243" s="237"/>
      <c r="C243" s="238"/>
      <c r="D243" s="233" t="s">
        <v>149</v>
      </c>
      <c r="E243" s="239" t="s">
        <v>19</v>
      </c>
      <c r="F243" s="240" t="s">
        <v>1924</v>
      </c>
      <c r="G243" s="238"/>
      <c r="H243" s="241">
        <v>176.458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149</v>
      </c>
      <c r="AU243" s="247" t="s">
        <v>82</v>
      </c>
      <c r="AV243" s="13" t="s">
        <v>82</v>
      </c>
      <c r="AW243" s="13" t="s">
        <v>33</v>
      </c>
      <c r="AX243" s="13" t="s">
        <v>72</v>
      </c>
      <c r="AY243" s="247" t="s">
        <v>138</v>
      </c>
    </row>
    <row r="244" s="13" customFormat="1">
      <c r="A244" s="13"/>
      <c r="B244" s="237"/>
      <c r="C244" s="238"/>
      <c r="D244" s="233" t="s">
        <v>149</v>
      </c>
      <c r="E244" s="239" t="s">
        <v>19</v>
      </c>
      <c r="F244" s="240" t="s">
        <v>1925</v>
      </c>
      <c r="G244" s="238"/>
      <c r="H244" s="241">
        <v>463.80099999999999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149</v>
      </c>
      <c r="AU244" s="247" t="s">
        <v>82</v>
      </c>
      <c r="AV244" s="13" t="s">
        <v>82</v>
      </c>
      <c r="AW244" s="13" t="s">
        <v>33</v>
      </c>
      <c r="AX244" s="13" t="s">
        <v>72</v>
      </c>
      <c r="AY244" s="247" t="s">
        <v>138</v>
      </c>
    </row>
    <row r="245" s="15" customFormat="1">
      <c r="A245" s="15"/>
      <c r="B245" s="276"/>
      <c r="C245" s="277"/>
      <c r="D245" s="233" t="s">
        <v>149</v>
      </c>
      <c r="E245" s="278" t="s">
        <v>19</v>
      </c>
      <c r="F245" s="279" t="s">
        <v>953</v>
      </c>
      <c r="G245" s="277"/>
      <c r="H245" s="280">
        <v>682.55899999999997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6" t="s">
        <v>149</v>
      </c>
      <c r="AU245" s="286" t="s">
        <v>82</v>
      </c>
      <c r="AV245" s="15" t="s">
        <v>145</v>
      </c>
      <c r="AW245" s="15" t="s">
        <v>33</v>
      </c>
      <c r="AX245" s="15" t="s">
        <v>80</v>
      </c>
      <c r="AY245" s="286" t="s">
        <v>138</v>
      </c>
    </row>
    <row r="246" s="2" customFormat="1" ht="24" customHeight="1">
      <c r="A246" s="40"/>
      <c r="B246" s="41"/>
      <c r="C246" s="220" t="s">
        <v>366</v>
      </c>
      <c r="D246" s="220" t="s">
        <v>140</v>
      </c>
      <c r="E246" s="221" t="s">
        <v>1092</v>
      </c>
      <c r="F246" s="222" t="s">
        <v>1093</v>
      </c>
      <c r="G246" s="223" t="s">
        <v>184</v>
      </c>
      <c r="H246" s="224">
        <v>42.299999999999997</v>
      </c>
      <c r="I246" s="225"/>
      <c r="J246" s="226">
        <f>ROUND(I246*H246,2)</f>
        <v>0</v>
      </c>
      <c r="K246" s="222" t="s">
        <v>144</v>
      </c>
      <c r="L246" s="46"/>
      <c r="M246" s="227" t="s">
        <v>19</v>
      </c>
      <c r="N246" s="228" t="s">
        <v>43</v>
      </c>
      <c r="O246" s="8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31" t="s">
        <v>145</v>
      </c>
      <c r="AT246" s="231" t="s">
        <v>140</v>
      </c>
      <c r="AU246" s="231" t="s">
        <v>82</v>
      </c>
      <c r="AY246" s="19" t="s">
        <v>138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9" t="s">
        <v>80</v>
      </c>
      <c r="BK246" s="232">
        <f>ROUND(I246*H246,2)</f>
        <v>0</v>
      </c>
      <c r="BL246" s="19" t="s">
        <v>145</v>
      </c>
      <c r="BM246" s="231" t="s">
        <v>1935</v>
      </c>
    </row>
    <row r="247" s="2" customFormat="1">
      <c r="A247" s="40"/>
      <c r="B247" s="41"/>
      <c r="C247" s="42"/>
      <c r="D247" s="233" t="s">
        <v>147</v>
      </c>
      <c r="E247" s="42"/>
      <c r="F247" s="234" t="s">
        <v>1093</v>
      </c>
      <c r="G247" s="42"/>
      <c r="H247" s="42"/>
      <c r="I247" s="138"/>
      <c r="J247" s="42"/>
      <c r="K247" s="42"/>
      <c r="L247" s="46"/>
      <c r="M247" s="235"/>
      <c r="N247" s="236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147</v>
      </c>
      <c r="AU247" s="19" t="s">
        <v>82</v>
      </c>
    </row>
    <row r="248" s="13" customFormat="1">
      <c r="A248" s="13"/>
      <c r="B248" s="237"/>
      <c r="C248" s="238"/>
      <c r="D248" s="233" t="s">
        <v>149</v>
      </c>
      <c r="E248" s="239" t="s">
        <v>19</v>
      </c>
      <c r="F248" s="240" t="s">
        <v>1936</v>
      </c>
      <c r="G248" s="238"/>
      <c r="H248" s="241">
        <v>27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149</v>
      </c>
      <c r="AU248" s="247" t="s">
        <v>82</v>
      </c>
      <c r="AV248" s="13" t="s">
        <v>82</v>
      </c>
      <c r="AW248" s="13" t="s">
        <v>33</v>
      </c>
      <c r="AX248" s="13" t="s">
        <v>72</v>
      </c>
      <c r="AY248" s="247" t="s">
        <v>138</v>
      </c>
    </row>
    <row r="249" s="16" customFormat="1">
      <c r="A249" s="16"/>
      <c r="B249" s="287"/>
      <c r="C249" s="288"/>
      <c r="D249" s="233" t="s">
        <v>149</v>
      </c>
      <c r="E249" s="289" t="s">
        <v>19</v>
      </c>
      <c r="F249" s="290" t="s">
        <v>1074</v>
      </c>
      <c r="G249" s="288"/>
      <c r="H249" s="291">
        <v>27</v>
      </c>
      <c r="I249" s="292"/>
      <c r="J249" s="288"/>
      <c r="K249" s="288"/>
      <c r="L249" s="293"/>
      <c r="M249" s="294"/>
      <c r="N249" s="295"/>
      <c r="O249" s="295"/>
      <c r="P249" s="295"/>
      <c r="Q249" s="295"/>
      <c r="R249" s="295"/>
      <c r="S249" s="295"/>
      <c r="T249" s="29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97" t="s">
        <v>149</v>
      </c>
      <c r="AU249" s="297" t="s">
        <v>82</v>
      </c>
      <c r="AV249" s="16" t="s">
        <v>155</v>
      </c>
      <c r="AW249" s="16" t="s">
        <v>33</v>
      </c>
      <c r="AX249" s="16" t="s">
        <v>72</v>
      </c>
      <c r="AY249" s="297" t="s">
        <v>138</v>
      </c>
    </row>
    <row r="250" s="13" customFormat="1">
      <c r="A250" s="13"/>
      <c r="B250" s="237"/>
      <c r="C250" s="238"/>
      <c r="D250" s="233" t="s">
        <v>149</v>
      </c>
      <c r="E250" s="239" t="s">
        <v>19</v>
      </c>
      <c r="F250" s="240" t="s">
        <v>1937</v>
      </c>
      <c r="G250" s="238"/>
      <c r="H250" s="241">
        <v>8.0999999999999996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149</v>
      </c>
      <c r="AU250" s="247" t="s">
        <v>82</v>
      </c>
      <c r="AV250" s="13" t="s">
        <v>82</v>
      </c>
      <c r="AW250" s="13" t="s">
        <v>33</v>
      </c>
      <c r="AX250" s="13" t="s">
        <v>72</v>
      </c>
      <c r="AY250" s="247" t="s">
        <v>138</v>
      </c>
    </row>
    <row r="251" s="13" customFormat="1">
      <c r="A251" s="13"/>
      <c r="B251" s="237"/>
      <c r="C251" s="238"/>
      <c r="D251" s="233" t="s">
        <v>149</v>
      </c>
      <c r="E251" s="239" t="s">
        <v>19</v>
      </c>
      <c r="F251" s="240" t="s">
        <v>1938</v>
      </c>
      <c r="G251" s="238"/>
      <c r="H251" s="241">
        <v>7.2000000000000002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149</v>
      </c>
      <c r="AU251" s="247" t="s">
        <v>82</v>
      </c>
      <c r="AV251" s="13" t="s">
        <v>82</v>
      </c>
      <c r="AW251" s="13" t="s">
        <v>33</v>
      </c>
      <c r="AX251" s="13" t="s">
        <v>72</v>
      </c>
      <c r="AY251" s="247" t="s">
        <v>138</v>
      </c>
    </row>
    <row r="252" s="16" customFormat="1">
      <c r="A252" s="16"/>
      <c r="B252" s="287"/>
      <c r="C252" s="288"/>
      <c r="D252" s="233" t="s">
        <v>149</v>
      </c>
      <c r="E252" s="289" t="s">
        <v>19</v>
      </c>
      <c r="F252" s="290" t="s">
        <v>1074</v>
      </c>
      <c r="G252" s="288"/>
      <c r="H252" s="291">
        <v>15.300000000000001</v>
      </c>
      <c r="I252" s="292"/>
      <c r="J252" s="288"/>
      <c r="K252" s="288"/>
      <c r="L252" s="293"/>
      <c r="M252" s="294"/>
      <c r="N252" s="295"/>
      <c r="O252" s="295"/>
      <c r="P252" s="295"/>
      <c r="Q252" s="295"/>
      <c r="R252" s="295"/>
      <c r="S252" s="295"/>
      <c r="T252" s="29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97" t="s">
        <v>149</v>
      </c>
      <c r="AU252" s="297" t="s">
        <v>82</v>
      </c>
      <c r="AV252" s="16" t="s">
        <v>155</v>
      </c>
      <c r="AW252" s="16" t="s">
        <v>33</v>
      </c>
      <c r="AX252" s="16" t="s">
        <v>72</v>
      </c>
      <c r="AY252" s="297" t="s">
        <v>138</v>
      </c>
    </row>
    <row r="253" s="15" customFormat="1">
      <c r="A253" s="15"/>
      <c r="B253" s="276"/>
      <c r="C253" s="277"/>
      <c r="D253" s="233" t="s">
        <v>149</v>
      </c>
      <c r="E253" s="278" t="s">
        <v>19</v>
      </c>
      <c r="F253" s="279" t="s">
        <v>953</v>
      </c>
      <c r="G253" s="277"/>
      <c r="H253" s="280">
        <v>42.299999999999997</v>
      </c>
      <c r="I253" s="281"/>
      <c r="J253" s="277"/>
      <c r="K253" s="277"/>
      <c r="L253" s="282"/>
      <c r="M253" s="283"/>
      <c r="N253" s="284"/>
      <c r="O253" s="284"/>
      <c r="P253" s="284"/>
      <c r="Q253" s="284"/>
      <c r="R253" s="284"/>
      <c r="S253" s="284"/>
      <c r="T253" s="28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6" t="s">
        <v>149</v>
      </c>
      <c r="AU253" s="286" t="s">
        <v>82</v>
      </c>
      <c r="AV253" s="15" t="s">
        <v>145</v>
      </c>
      <c r="AW253" s="15" t="s">
        <v>33</v>
      </c>
      <c r="AX253" s="15" t="s">
        <v>80</v>
      </c>
      <c r="AY253" s="286" t="s">
        <v>138</v>
      </c>
    </row>
    <row r="254" s="2" customFormat="1" ht="16.5" customHeight="1">
      <c r="A254" s="40"/>
      <c r="B254" s="41"/>
      <c r="C254" s="220" t="s">
        <v>371</v>
      </c>
      <c r="D254" s="220" t="s">
        <v>140</v>
      </c>
      <c r="E254" s="221" t="s">
        <v>1098</v>
      </c>
      <c r="F254" s="222" t="s">
        <v>1099</v>
      </c>
      <c r="G254" s="223" t="s">
        <v>184</v>
      </c>
      <c r="H254" s="224">
        <v>14.4</v>
      </c>
      <c r="I254" s="225"/>
      <c r="J254" s="226">
        <f>ROUND(I254*H254,2)</f>
        <v>0</v>
      </c>
      <c r="K254" s="222" t="s">
        <v>1939</v>
      </c>
      <c r="L254" s="46"/>
      <c r="M254" s="227" t="s">
        <v>19</v>
      </c>
      <c r="N254" s="228" t="s">
        <v>43</v>
      </c>
      <c r="O254" s="8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1" t="s">
        <v>145</v>
      </c>
      <c r="AT254" s="231" t="s">
        <v>140</v>
      </c>
      <c r="AU254" s="231" t="s">
        <v>82</v>
      </c>
      <c r="AY254" s="19" t="s">
        <v>138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9" t="s">
        <v>80</v>
      </c>
      <c r="BK254" s="232">
        <f>ROUND(I254*H254,2)</f>
        <v>0</v>
      </c>
      <c r="BL254" s="19" t="s">
        <v>145</v>
      </c>
      <c r="BM254" s="231" t="s">
        <v>1940</v>
      </c>
    </row>
    <row r="255" s="2" customFormat="1">
      <c r="A255" s="40"/>
      <c r="B255" s="41"/>
      <c r="C255" s="42"/>
      <c r="D255" s="233" t="s">
        <v>147</v>
      </c>
      <c r="E255" s="42"/>
      <c r="F255" s="234" t="s">
        <v>1099</v>
      </c>
      <c r="G255" s="42"/>
      <c r="H255" s="42"/>
      <c r="I255" s="138"/>
      <c r="J255" s="42"/>
      <c r="K255" s="42"/>
      <c r="L255" s="46"/>
      <c r="M255" s="235"/>
      <c r="N255" s="236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147</v>
      </c>
      <c r="AU255" s="19" t="s">
        <v>82</v>
      </c>
    </row>
    <row r="256" s="13" customFormat="1">
      <c r="A256" s="13"/>
      <c r="B256" s="237"/>
      <c r="C256" s="238"/>
      <c r="D256" s="233" t="s">
        <v>149</v>
      </c>
      <c r="E256" s="239" t="s">
        <v>19</v>
      </c>
      <c r="F256" s="240" t="s">
        <v>1101</v>
      </c>
      <c r="G256" s="238"/>
      <c r="H256" s="241">
        <v>14.4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149</v>
      </c>
      <c r="AU256" s="247" t="s">
        <v>82</v>
      </c>
      <c r="AV256" s="13" t="s">
        <v>82</v>
      </c>
      <c r="AW256" s="13" t="s">
        <v>33</v>
      </c>
      <c r="AX256" s="13" t="s">
        <v>80</v>
      </c>
      <c r="AY256" s="247" t="s">
        <v>138</v>
      </c>
    </row>
    <row r="257" s="2" customFormat="1" ht="16.5" customHeight="1">
      <c r="A257" s="40"/>
      <c r="B257" s="41"/>
      <c r="C257" s="220" t="s">
        <v>378</v>
      </c>
      <c r="D257" s="220" t="s">
        <v>140</v>
      </c>
      <c r="E257" s="221" t="s">
        <v>321</v>
      </c>
      <c r="F257" s="222" t="s">
        <v>322</v>
      </c>
      <c r="G257" s="223" t="s">
        <v>184</v>
      </c>
      <c r="H257" s="224">
        <v>866.57100000000003</v>
      </c>
      <c r="I257" s="225"/>
      <c r="J257" s="226">
        <f>ROUND(I257*H257,2)</f>
        <v>0</v>
      </c>
      <c r="K257" s="222" t="s">
        <v>144</v>
      </c>
      <c r="L257" s="46"/>
      <c r="M257" s="227" t="s">
        <v>19</v>
      </c>
      <c r="N257" s="228" t="s">
        <v>43</v>
      </c>
      <c r="O257" s="86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1" t="s">
        <v>145</v>
      </c>
      <c r="AT257" s="231" t="s">
        <v>140</v>
      </c>
      <c r="AU257" s="231" t="s">
        <v>82</v>
      </c>
      <c r="AY257" s="19" t="s">
        <v>138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9" t="s">
        <v>80</v>
      </c>
      <c r="BK257" s="232">
        <f>ROUND(I257*H257,2)</f>
        <v>0</v>
      </c>
      <c r="BL257" s="19" t="s">
        <v>145</v>
      </c>
      <c r="BM257" s="231" t="s">
        <v>1941</v>
      </c>
    </row>
    <row r="258" s="2" customFormat="1">
      <c r="A258" s="40"/>
      <c r="B258" s="41"/>
      <c r="C258" s="42"/>
      <c r="D258" s="233" t="s">
        <v>147</v>
      </c>
      <c r="E258" s="42"/>
      <c r="F258" s="234" t="s">
        <v>322</v>
      </c>
      <c r="G258" s="42"/>
      <c r="H258" s="42"/>
      <c r="I258" s="138"/>
      <c r="J258" s="42"/>
      <c r="K258" s="42"/>
      <c r="L258" s="46"/>
      <c r="M258" s="235"/>
      <c r="N258" s="23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147</v>
      </c>
      <c r="AU258" s="19" t="s">
        <v>82</v>
      </c>
    </row>
    <row r="259" s="13" customFormat="1">
      <c r="A259" s="13"/>
      <c r="B259" s="237"/>
      <c r="C259" s="238"/>
      <c r="D259" s="233" t="s">
        <v>149</v>
      </c>
      <c r="E259" s="239" t="s">
        <v>19</v>
      </c>
      <c r="F259" s="240" t="s">
        <v>1942</v>
      </c>
      <c r="G259" s="238"/>
      <c r="H259" s="241">
        <v>682.55899999999997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149</v>
      </c>
      <c r="AU259" s="247" t="s">
        <v>82</v>
      </c>
      <c r="AV259" s="13" t="s">
        <v>82</v>
      </c>
      <c r="AW259" s="13" t="s">
        <v>33</v>
      </c>
      <c r="AX259" s="13" t="s">
        <v>72</v>
      </c>
      <c r="AY259" s="247" t="s">
        <v>138</v>
      </c>
    </row>
    <row r="260" s="13" customFormat="1">
      <c r="A260" s="13"/>
      <c r="B260" s="237"/>
      <c r="C260" s="238"/>
      <c r="D260" s="233" t="s">
        <v>149</v>
      </c>
      <c r="E260" s="239" t="s">
        <v>19</v>
      </c>
      <c r="F260" s="240" t="s">
        <v>1943</v>
      </c>
      <c r="G260" s="238"/>
      <c r="H260" s="241">
        <v>184.012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149</v>
      </c>
      <c r="AU260" s="247" t="s">
        <v>82</v>
      </c>
      <c r="AV260" s="13" t="s">
        <v>82</v>
      </c>
      <c r="AW260" s="13" t="s">
        <v>33</v>
      </c>
      <c r="AX260" s="13" t="s">
        <v>72</v>
      </c>
      <c r="AY260" s="247" t="s">
        <v>138</v>
      </c>
    </row>
    <row r="261" s="15" customFormat="1">
      <c r="A261" s="15"/>
      <c r="B261" s="276"/>
      <c r="C261" s="277"/>
      <c r="D261" s="233" t="s">
        <v>149</v>
      </c>
      <c r="E261" s="278" t="s">
        <v>19</v>
      </c>
      <c r="F261" s="279" t="s">
        <v>953</v>
      </c>
      <c r="G261" s="277"/>
      <c r="H261" s="280">
        <v>866.57100000000003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6" t="s">
        <v>149</v>
      </c>
      <c r="AU261" s="286" t="s">
        <v>82</v>
      </c>
      <c r="AV261" s="15" t="s">
        <v>145</v>
      </c>
      <c r="AW261" s="15" t="s">
        <v>33</v>
      </c>
      <c r="AX261" s="15" t="s">
        <v>80</v>
      </c>
      <c r="AY261" s="286" t="s">
        <v>138</v>
      </c>
    </row>
    <row r="262" s="2" customFormat="1" ht="24" customHeight="1">
      <c r="A262" s="40"/>
      <c r="B262" s="41"/>
      <c r="C262" s="220" t="s">
        <v>385</v>
      </c>
      <c r="D262" s="220" t="s">
        <v>140</v>
      </c>
      <c r="E262" s="221" t="s">
        <v>325</v>
      </c>
      <c r="F262" s="222" t="s">
        <v>1944</v>
      </c>
      <c r="G262" s="223" t="s">
        <v>305</v>
      </c>
      <c r="H262" s="224">
        <v>331.22199999999998</v>
      </c>
      <c r="I262" s="225"/>
      <c r="J262" s="226">
        <f>ROUND(I262*H262,2)</f>
        <v>0</v>
      </c>
      <c r="K262" s="222" t="s">
        <v>144</v>
      </c>
      <c r="L262" s="46"/>
      <c r="M262" s="227" t="s">
        <v>19</v>
      </c>
      <c r="N262" s="228" t="s">
        <v>43</v>
      </c>
      <c r="O262" s="86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31" t="s">
        <v>145</v>
      </c>
      <c r="AT262" s="231" t="s">
        <v>140</v>
      </c>
      <c r="AU262" s="231" t="s">
        <v>82</v>
      </c>
      <c r="AY262" s="19" t="s">
        <v>138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9" t="s">
        <v>80</v>
      </c>
      <c r="BK262" s="232">
        <f>ROUND(I262*H262,2)</f>
        <v>0</v>
      </c>
      <c r="BL262" s="19" t="s">
        <v>145</v>
      </c>
      <c r="BM262" s="231" t="s">
        <v>1945</v>
      </c>
    </row>
    <row r="263" s="2" customFormat="1">
      <c r="A263" s="40"/>
      <c r="B263" s="41"/>
      <c r="C263" s="42"/>
      <c r="D263" s="233" t="s">
        <v>147</v>
      </c>
      <c r="E263" s="42"/>
      <c r="F263" s="234" t="s">
        <v>1944</v>
      </c>
      <c r="G263" s="42"/>
      <c r="H263" s="42"/>
      <c r="I263" s="138"/>
      <c r="J263" s="42"/>
      <c r="K263" s="42"/>
      <c r="L263" s="46"/>
      <c r="M263" s="235"/>
      <c r="N263" s="236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147</v>
      </c>
      <c r="AU263" s="19" t="s">
        <v>82</v>
      </c>
    </row>
    <row r="264" s="13" customFormat="1">
      <c r="A264" s="13"/>
      <c r="B264" s="237"/>
      <c r="C264" s="238"/>
      <c r="D264" s="233" t="s">
        <v>149</v>
      </c>
      <c r="E264" s="239" t="s">
        <v>19</v>
      </c>
      <c r="F264" s="240" t="s">
        <v>1946</v>
      </c>
      <c r="G264" s="238"/>
      <c r="H264" s="241">
        <v>331.22199999999998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149</v>
      </c>
      <c r="AU264" s="247" t="s">
        <v>82</v>
      </c>
      <c r="AV264" s="13" t="s">
        <v>82</v>
      </c>
      <c r="AW264" s="13" t="s">
        <v>33</v>
      </c>
      <c r="AX264" s="13" t="s">
        <v>80</v>
      </c>
      <c r="AY264" s="247" t="s">
        <v>138</v>
      </c>
    </row>
    <row r="265" s="2" customFormat="1" ht="24" customHeight="1">
      <c r="A265" s="40"/>
      <c r="B265" s="41"/>
      <c r="C265" s="220" t="s">
        <v>391</v>
      </c>
      <c r="D265" s="220" t="s">
        <v>140</v>
      </c>
      <c r="E265" s="221" t="s">
        <v>331</v>
      </c>
      <c r="F265" s="222" t="s">
        <v>332</v>
      </c>
      <c r="G265" s="223" t="s">
        <v>184</v>
      </c>
      <c r="H265" s="224">
        <v>258.14999999999998</v>
      </c>
      <c r="I265" s="225"/>
      <c r="J265" s="226">
        <f>ROUND(I265*H265,2)</f>
        <v>0</v>
      </c>
      <c r="K265" s="222" t="s">
        <v>144</v>
      </c>
      <c r="L265" s="46"/>
      <c r="M265" s="227" t="s">
        <v>19</v>
      </c>
      <c r="N265" s="228" t="s">
        <v>43</v>
      </c>
      <c r="O265" s="8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31" t="s">
        <v>145</v>
      </c>
      <c r="AT265" s="231" t="s">
        <v>140</v>
      </c>
      <c r="AU265" s="231" t="s">
        <v>82</v>
      </c>
      <c r="AY265" s="19" t="s">
        <v>138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9" t="s">
        <v>80</v>
      </c>
      <c r="BK265" s="232">
        <f>ROUND(I265*H265,2)</f>
        <v>0</v>
      </c>
      <c r="BL265" s="19" t="s">
        <v>145</v>
      </c>
      <c r="BM265" s="231" t="s">
        <v>1947</v>
      </c>
    </row>
    <row r="266" s="2" customFormat="1">
      <c r="A266" s="40"/>
      <c r="B266" s="41"/>
      <c r="C266" s="42"/>
      <c r="D266" s="233" t="s">
        <v>147</v>
      </c>
      <c r="E266" s="42"/>
      <c r="F266" s="234" t="s">
        <v>332</v>
      </c>
      <c r="G266" s="42"/>
      <c r="H266" s="42"/>
      <c r="I266" s="138"/>
      <c r="J266" s="42"/>
      <c r="K266" s="42"/>
      <c r="L266" s="46"/>
      <c r="M266" s="235"/>
      <c r="N266" s="236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147</v>
      </c>
      <c r="AU266" s="19" t="s">
        <v>82</v>
      </c>
    </row>
    <row r="267" s="14" customFormat="1">
      <c r="A267" s="14"/>
      <c r="B267" s="249"/>
      <c r="C267" s="250"/>
      <c r="D267" s="233" t="s">
        <v>149</v>
      </c>
      <c r="E267" s="251" t="s">
        <v>19</v>
      </c>
      <c r="F267" s="252" t="s">
        <v>1108</v>
      </c>
      <c r="G267" s="250"/>
      <c r="H267" s="251" t="s">
        <v>19</v>
      </c>
      <c r="I267" s="253"/>
      <c r="J267" s="250"/>
      <c r="K267" s="250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149</v>
      </c>
      <c r="AU267" s="258" t="s">
        <v>82</v>
      </c>
      <c r="AV267" s="14" t="s">
        <v>80</v>
      </c>
      <c r="AW267" s="14" t="s">
        <v>33</v>
      </c>
      <c r="AX267" s="14" t="s">
        <v>72</v>
      </c>
      <c r="AY267" s="258" t="s">
        <v>138</v>
      </c>
    </row>
    <row r="268" s="13" customFormat="1">
      <c r="A268" s="13"/>
      <c r="B268" s="237"/>
      <c r="C268" s="238"/>
      <c r="D268" s="233" t="s">
        <v>149</v>
      </c>
      <c r="E268" s="239" t="s">
        <v>19</v>
      </c>
      <c r="F268" s="240" t="s">
        <v>1948</v>
      </c>
      <c r="G268" s="238"/>
      <c r="H268" s="241">
        <v>81.691999999999993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149</v>
      </c>
      <c r="AU268" s="247" t="s">
        <v>82</v>
      </c>
      <c r="AV268" s="13" t="s">
        <v>82</v>
      </c>
      <c r="AW268" s="13" t="s">
        <v>33</v>
      </c>
      <c r="AX268" s="13" t="s">
        <v>72</v>
      </c>
      <c r="AY268" s="247" t="s">
        <v>138</v>
      </c>
    </row>
    <row r="269" s="16" customFormat="1">
      <c r="A269" s="16"/>
      <c r="B269" s="287"/>
      <c r="C269" s="288"/>
      <c r="D269" s="233" t="s">
        <v>149</v>
      </c>
      <c r="E269" s="289" t="s">
        <v>19</v>
      </c>
      <c r="F269" s="290" t="s">
        <v>1074</v>
      </c>
      <c r="G269" s="288"/>
      <c r="H269" s="291">
        <v>81.691999999999993</v>
      </c>
      <c r="I269" s="292"/>
      <c r="J269" s="288"/>
      <c r="K269" s="288"/>
      <c r="L269" s="293"/>
      <c r="M269" s="294"/>
      <c r="N269" s="295"/>
      <c r="O269" s="295"/>
      <c r="P269" s="295"/>
      <c r="Q269" s="295"/>
      <c r="R269" s="295"/>
      <c r="S269" s="295"/>
      <c r="T269" s="29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97" t="s">
        <v>149</v>
      </c>
      <c r="AU269" s="297" t="s">
        <v>82</v>
      </c>
      <c r="AV269" s="16" t="s">
        <v>155</v>
      </c>
      <c r="AW269" s="16" t="s">
        <v>33</v>
      </c>
      <c r="AX269" s="16" t="s">
        <v>72</v>
      </c>
      <c r="AY269" s="297" t="s">
        <v>138</v>
      </c>
    </row>
    <row r="270" s="14" customFormat="1">
      <c r="A270" s="14"/>
      <c r="B270" s="249"/>
      <c r="C270" s="250"/>
      <c r="D270" s="233" t="s">
        <v>149</v>
      </c>
      <c r="E270" s="251" t="s">
        <v>19</v>
      </c>
      <c r="F270" s="252" t="s">
        <v>1110</v>
      </c>
      <c r="G270" s="250"/>
      <c r="H270" s="251" t="s">
        <v>19</v>
      </c>
      <c r="I270" s="253"/>
      <c r="J270" s="250"/>
      <c r="K270" s="250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149</v>
      </c>
      <c r="AU270" s="258" t="s">
        <v>82</v>
      </c>
      <c r="AV270" s="14" t="s">
        <v>80</v>
      </c>
      <c r="AW270" s="14" t="s">
        <v>33</v>
      </c>
      <c r="AX270" s="14" t="s">
        <v>72</v>
      </c>
      <c r="AY270" s="258" t="s">
        <v>138</v>
      </c>
    </row>
    <row r="271" s="13" customFormat="1">
      <c r="A271" s="13"/>
      <c r="B271" s="237"/>
      <c r="C271" s="238"/>
      <c r="D271" s="233" t="s">
        <v>149</v>
      </c>
      <c r="E271" s="239" t="s">
        <v>19</v>
      </c>
      <c r="F271" s="240" t="s">
        <v>1949</v>
      </c>
      <c r="G271" s="238"/>
      <c r="H271" s="241">
        <v>84.319999999999993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149</v>
      </c>
      <c r="AU271" s="247" t="s">
        <v>82</v>
      </c>
      <c r="AV271" s="13" t="s">
        <v>82</v>
      </c>
      <c r="AW271" s="13" t="s">
        <v>33</v>
      </c>
      <c r="AX271" s="13" t="s">
        <v>72</v>
      </c>
      <c r="AY271" s="247" t="s">
        <v>138</v>
      </c>
    </row>
    <row r="272" s="13" customFormat="1">
      <c r="A272" s="13"/>
      <c r="B272" s="237"/>
      <c r="C272" s="238"/>
      <c r="D272" s="233" t="s">
        <v>149</v>
      </c>
      <c r="E272" s="239" t="s">
        <v>19</v>
      </c>
      <c r="F272" s="240" t="s">
        <v>1950</v>
      </c>
      <c r="G272" s="238"/>
      <c r="H272" s="241">
        <v>71.890000000000001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149</v>
      </c>
      <c r="AU272" s="247" t="s">
        <v>82</v>
      </c>
      <c r="AV272" s="13" t="s">
        <v>82</v>
      </c>
      <c r="AW272" s="13" t="s">
        <v>33</v>
      </c>
      <c r="AX272" s="13" t="s">
        <v>72</v>
      </c>
      <c r="AY272" s="247" t="s">
        <v>138</v>
      </c>
    </row>
    <row r="273" s="13" customFormat="1">
      <c r="A273" s="13"/>
      <c r="B273" s="237"/>
      <c r="C273" s="238"/>
      <c r="D273" s="233" t="s">
        <v>149</v>
      </c>
      <c r="E273" s="239" t="s">
        <v>19</v>
      </c>
      <c r="F273" s="240" t="s">
        <v>1951</v>
      </c>
      <c r="G273" s="238"/>
      <c r="H273" s="241">
        <v>13.247999999999999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149</v>
      </c>
      <c r="AU273" s="247" t="s">
        <v>82</v>
      </c>
      <c r="AV273" s="13" t="s">
        <v>82</v>
      </c>
      <c r="AW273" s="13" t="s">
        <v>33</v>
      </c>
      <c r="AX273" s="13" t="s">
        <v>72</v>
      </c>
      <c r="AY273" s="247" t="s">
        <v>138</v>
      </c>
    </row>
    <row r="274" s="13" customFormat="1">
      <c r="A274" s="13"/>
      <c r="B274" s="237"/>
      <c r="C274" s="238"/>
      <c r="D274" s="233" t="s">
        <v>149</v>
      </c>
      <c r="E274" s="239" t="s">
        <v>19</v>
      </c>
      <c r="F274" s="240" t="s">
        <v>1952</v>
      </c>
      <c r="G274" s="238"/>
      <c r="H274" s="241">
        <v>7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149</v>
      </c>
      <c r="AU274" s="247" t="s">
        <v>82</v>
      </c>
      <c r="AV274" s="13" t="s">
        <v>82</v>
      </c>
      <c r="AW274" s="13" t="s">
        <v>33</v>
      </c>
      <c r="AX274" s="13" t="s">
        <v>72</v>
      </c>
      <c r="AY274" s="247" t="s">
        <v>138</v>
      </c>
    </row>
    <row r="275" s="16" customFormat="1">
      <c r="A275" s="16"/>
      <c r="B275" s="287"/>
      <c r="C275" s="288"/>
      <c r="D275" s="233" t="s">
        <v>149</v>
      </c>
      <c r="E275" s="289" t="s">
        <v>19</v>
      </c>
      <c r="F275" s="290" t="s">
        <v>1074</v>
      </c>
      <c r="G275" s="288"/>
      <c r="H275" s="291">
        <v>176.458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97" t="s">
        <v>149</v>
      </c>
      <c r="AU275" s="297" t="s">
        <v>82</v>
      </c>
      <c r="AV275" s="16" t="s">
        <v>155</v>
      </c>
      <c r="AW275" s="16" t="s">
        <v>33</v>
      </c>
      <c r="AX275" s="16" t="s">
        <v>72</v>
      </c>
      <c r="AY275" s="297" t="s">
        <v>138</v>
      </c>
    </row>
    <row r="276" s="15" customFormat="1">
      <c r="A276" s="15"/>
      <c r="B276" s="276"/>
      <c r="C276" s="277"/>
      <c r="D276" s="233" t="s">
        <v>149</v>
      </c>
      <c r="E276" s="278" t="s">
        <v>19</v>
      </c>
      <c r="F276" s="279" t="s">
        <v>953</v>
      </c>
      <c r="G276" s="277"/>
      <c r="H276" s="280">
        <v>258.14999999999998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6" t="s">
        <v>149</v>
      </c>
      <c r="AU276" s="286" t="s">
        <v>82</v>
      </c>
      <c r="AV276" s="15" t="s">
        <v>145</v>
      </c>
      <c r="AW276" s="15" t="s">
        <v>33</v>
      </c>
      <c r="AX276" s="15" t="s">
        <v>80</v>
      </c>
      <c r="AY276" s="286" t="s">
        <v>138</v>
      </c>
    </row>
    <row r="277" s="2" customFormat="1" ht="16.5" customHeight="1">
      <c r="A277" s="40"/>
      <c r="B277" s="41"/>
      <c r="C277" s="259" t="s">
        <v>398</v>
      </c>
      <c r="D277" s="259" t="s">
        <v>268</v>
      </c>
      <c r="E277" s="260" t="s">
        <v>1115</v>
      </c>
      <c r="F277" s="261" t="s">
        <v>1116</v>
      </c>
      <c r="G277" s="262" t="s">
        <v>305</v>
      </c>
      <c r="H277" s="263">
        <v>184.285</v>
      </c>
      <c r="I277" s="264"/>
      <c r="J277" s="265">
        <f>ROUND(I277*H277,2)</f>
        <v>0</v>
      </c>
      <c r="K277" s="261" t="s">
        <v>144</v>
      </c>
      <c r="L277" s="266"/>
      <c r="M277" s="267" t="s">
        <v>19</v>
      </c>
      <c r="N277" s="268" t="s">
        <v>43</v>
      </c>
      <c r="O277" s="86"/>
      <c r="P277" s="229">
        <f>O277*H277</f>
        <v>0</v>
      </c>
      <c r="Q277" s="229">
        <v>1</v>
      </c>
      <c r="R277" s="229">
        <f>Q277*H277</f>
        <v>184.285</v>
      </c>
      <c r="S277" s="229">
        <v>0</v>
      </c>
      <c r="T277" s="23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1" t="s">
        <v>188</v>
      </c>
      <c r="AT277" s="231" t="s">
        <v>268</v>
      </c>
      <c r="AU277" s="231" t="s">
        <v>82</v>
      </c>
      <c r="AY277" s="19" t="s">
        <v>138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9" t="s">
        <v>80</v>
      </c>
      <c r="BK277" s="232">
        <f>ROUND(I277*H277,2)</f>
        <v>0</v>
      </c>
      <c r="BL277" s="19" t="s">
        <v>145</v>
      </c>
      <c r="BM277" s="231" t="s">
        <v>1953</v>
      </c>
    </row>
    <row r="278" s="2" customFormat="1">
      <c r="A278" s="40"/>
      <c r="B278" s="41"/>
      <c r="C278" s="42"/>
      <c r="D278" s="233" t="s">
        <v>147</v>
      </c>
      <c r="E278" s="42"/>
      <c r="F278" s="234" t="s">
        <v>1116</v>
      </c>
      <c r="G278" s="42"/>
      <c r="H278" s="42"/>
      <c r="I278" s="138"/>
      <c r="J278" s="42"/>
      <c r="K278" s="42"/>
      <c r="L278" s="46"/>
      <c r="M278" s="235"/>
      <c r="N278" s="236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147</v>
      </c>
      <c r="AU278" s="19" t="s">
        <v>82</v>
      </c>
    </row>
    <row r="279" s="14" customFormat="1">
      <c r="A279" s="14"/>
      <c r="B279" s="249"/>
      <c r="C279" s="250"/>
      <c r="D279" s="233" t="s">
        <v>149</v>
      </c>
      <c r="E279" s="251" t="s">
        <v>19</v>
      </c>
      <c r="F279" s="252" t="s">
        <v>1118</v>
      </c>
      <c r="G279" s="250"/>
      <c r="H279" s="251" t="s">
        <v>19</v>
      </c>
      <c r="I279" s="253"/>
      <c r="J279" s="250"/>
      <c r="K279" s="250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149</v>
      </c>
      <c r="AU279" s="258" t="s">
        <v>82</v>
      </c>
      <c r="AV279" s="14" t="s">
        <v>80</v>
      </c>
      <c r="AW279" s="14" t="s">
        <v>33</v>
      </c>
      <c r="AX279" s="14" t="s">
        <v>72</v>
      </c>
      <c r="AY279" s="258" t="s">
        <v>138</v>
      </c>
    </row>
    <row r="280" s="13" customFormat="1">
      <c r="A280" s="13"/>
      <c r="B280" s="237"/>
      <c r="C280" s="238"/>
      <c r="D280" s="233" t="s">
        <v>149</v>
      </c>
      <c r="E280" s="239" t="s">
        <v>19</v>
      </c>
      <c r="F280" s="240" t="s">
        <v>1954</v>
      </c>
      <c r="G280" s="238"/>
      <c r="H280" s="241">
        <v>29.07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149</v>
      </c>
      <c r="AU280" s="247" t="s">
        <v>82</v>
      </c>
      <c r="AV280" s="13" t="s">
        <v>82</v>
      </c>
      <c r="AW280" s="13" t="s">
        <v>33</v>
      </c>
      <c r="AX280" s="13" t="s">
        <v>72</v>
      </c>
      <c r="AY280" s="247" t="s">
        <v>138</v>
      </c>
    </row>
    <row r="281" s="13" customFormat="1">
      <c r="A281" s="13"/>
      <c r="B281" s="237"/>
      <c r="C281" s="238"/>
      <c r="D281" s="233" t="s">
        <v>149</v>
      </c>
      <c r="E281" s="239" t="s">
        <v>19</v>
      </c>
      <c r="F281" s="240" t="s">
        <v>1955</v>
      </c>
      <c r="G281" s="238"/>
      <c r="H281" s="241">
        <v>155.215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149</v>
      </c>
      <c r="AU281" s="247" t="s">
        <v>82</v>
      </c>
      <c r="AV281" s="13" t="s">
        <v>82</v>
      </c>
      <c r="AW281" s="13" t="s">
        <v>33</v>
      </c>
      <c r="AX281" s="13" t="s">
        <v>72</v>
      </c>
      <c r="AY281" s="247" t="s">
        <v>138</v>
      </c>
    </row>
    <row r="282" s="15" customFormat="1">
      <c r="A282" s="15"/>
      <c r="B282" s="276"/>
      <c r="C282" s="277"/>
      <c r="D282" s="233" t="s">
        <v>149</v>
      </c>
      <c r="E282" s="278" t="s">
        <v>19</v>
      </c>
      <c r="F282" s="279" t="s">
        <v>953</v>
      </c>
      <c r="G282" s="277"/>
      <c r="H282" s="280">
        <v>184.285</v>
      </c>
      <c r="I282" s="281"/>
      <c r="J282" s="277"/>
      <c r="K282" s="277"/>
      <c r="L282" s="282"/>
      <c r="M282" s="283"/>
      <c r="N282" s="284"/>
      <c r="O282" s="284"/>
      <c r="P282" s="284"/>
      <c r="Q282" s="284"/>
      <c r="R282" s="284"/>
      <c r="S282" s="284"/>
      <c r="T282" s="28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6" t="s">
        <v>149</v>
      </c>
      <c r="AU282" s="286" t="s">
        <v>82</v>
      </c>
      <c r="AV282" s="15" t="s">
        <v>145</v>
      </c>
      <c r="AW282" s="15" t="s">
        <v>33</v>
      </c>
      <c r="AX282" s="15" t="s">
        <v>80</v>
      </c>
      <c r="AY282" s="286" t="s">
        <v>138</v>
      </c>
    </row>
    <row r="283" s="2" customFormat="1" ht="24" customHeight="1">
      <c r="A283" s="40"/>
      <c r="B283" s="41"/>
      <c r="C283" s="220" t="s">
        <v>408</v>
      </c>
      <c r="D283" s="220" t="s">
        <v>140</v>
      </c>
      <c r="E283" s="221" t="s">
        <v>1121</v>
      </c>
      <c r="F283" s="222" t="s">
        <v>1956</v>
      </c>
      <c r="G283" s="223" t="s">
        <v>184</v>
      </c>
      <c r="H283" s="224">
        <v>463.80099999999999</v>
      </c>
      <c r="I283" s="225"/>
      <c r="J283" s="226">
        <f>ROUND(I283*H283,2)</f>
        <v>0</v>
      </c>
      <c r="K283" s="222" t="s">
        <v>144</v>
      </c>
      <c r="L283" s="46"/>
      <c r="M283" s="227" t="s">
        <v>19</v>
      </c>
      <c r="N283" s="228" t="s">
        <v>43</v>
      </c>
      <c r="O283" s="8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31" t="s">
        <v>145</v>
      </c>
      <c r="AT283" s="231" t="s">
        <v>140</v>
      </c>
      <c r="AU283" s="231" t="s">
        <v>82</v>
      </c>
      <c r="AY283" s="19" t="s">
        <v>138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9" t="s">
        <v>80</v>
      </c>
      <c r="BK283" s="232">
        <f>ROUND(I283*H283,2)</f>
        <v>0</v>
      </c>
      <c r="BL283" s="19" t="s">
        <v>145</v>
      </c>
      <c r="BM283" s="231" t="s">
        <v>1957</v>
      </c>
    </row>
    <row r="284" s="2" customFormat="1">
      <c r="A284" s="40"/>
      <c r="B284" s="41"/>
      <c r="C284" s="42"/>
      <c r="D284" s="233" t="s">
        <v>147</v>
      </c>
      <c r="E284" s="42"/>
      <c r="F284" s="234" t="s">
        <v>1956</v>
      </c>
      <c r="G284" s="42"/>
      <c r="H284" s="42"/>
      <c r="I284" s="138"/>
      <c r="J284" s="42"/>
      <c r="K284" s="42"/>
      <c r="L284" s="46"/>
      <c r="M284" s="235"/>
      <c r="N284" s="23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147</v>
      </c>
      <c r="AU284" s="19" t="s">
        <v>82</v>
      </c>
    </row>
    <row r="285" s="14" customFormat="1">
      <c r="A285" s="14"/>
      <c r="B285" s="249"/>
      <c r="C285" s="250"/>
      <c r="D285" s="233" t="s">
        <v>149</v>
      </c>
      <c r="E285" s="251" t="s">
        <v>19</v>
      </c>
      <c r="F285" s="252" t="s">
        <v>1124</v>
      </c>
      <c r="G285" s="250"/>
      <c r="H285" s="251" t="s">
        <v>19</v>
      </c>
      <c r="I285" s="253"/>
      <c r="J285" s="250"/>
      <c r="K285" s="250"/>
      <c r="L285" s="254"/>
      <c r="M285" s="255"/>
      <c r="N285" s="256"/>
      <c r="O285" s="256"/>
      <c r="P285" s="256"/>
      <c r="Q285" s="256"/>
      <c r="R285" s="256"/>
      <c r="S285" s="256"/>
      <c r="T285" s="25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8" t="s">
        <v>149</v>
      </c>
      <c r="AU285" s="258" t="s">
        <v>82</v>
      </c>
      <c r="AV285" s="14" t="s">
        <v>80</v>
      </c>
      <c r="AW285" s="14" t="s">
        <v>33</v>
      </c>
      <c r="AX285" s="14" t="s">
        <v>72</v>
      </c>
      <c r="AY285" s="258" t="s">
        <v>138</v>
      </c>
    </row>
    <row r="286" s="13" customFormat="1">
      <c r="A286" s="13"/>
      <c r="B286" s="237"/>
      <c r="C286" s="238"/>
      <c r="D286" s="233" t="s">
        <v>149</v>
      </c>
      <c r="E286" s="239" t="s">
        <v>19</v>
      </c>
      <c r="F286" s="240" t="s">
        <v>1958</v>
      </c>
      <c r="G286" s="238"/>
      <c r="H286" s="241">
        <v>195.59999999999999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149</v>
      </c>
      <c r="AU286" s="247" t="s">
        <v>82</v>
      </c>
      <c r="AV286" s="13" t="s">
        <v>82</v>
      </c>
      <c r="AW286" s="13" t="s">
        <v>33</v>
      </c>
      <c r="AX286" s="13" t="s">
        <v>72</v>
      </c>
      <c r="AY286" s="247" t="s">
        <v>138</v>
      </c>
    </row>
    <row r="287" s="14" customFormat="1">
      <c r="A287" s="14"/>
      <c r="B287" s="249"/>
      <c r="C287" s="250"/>
      <c r="D287" s="233" t="s">
        <v>149</v>
      </c>
      <c r="E287" s="251" t="s">
        <v>19</v>
      </c>
      <c r="F287" s="252" t="s">
        <v>1126</v>
      </c>
      <c r="G287" s="250"/>
      <c r="H287" s="251" t="s">
        <v>19</v>
      </c>
      <c r="I287" s="253"/>
      <c r="J287" s="250"/>
      <c r="K287" s="250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149</v>
      </c>
      <c r="AU287" s="258" t="s">
        <v>82</v>
      </c>
      <c r="AV287" s="14" t="s">
        <v>80</v>
      </c>
      <c r="AW287" s="14" t="s">
        <v>33</v>
      </c>
      <c r="AX287" s="14" t="s">
        <v>72</v>
      </c>
      <c r="AY287" s="258" t="s">
        <v>138</v>
      </c>
    </row>
    <row r="288" s="13" customFormat="1">
      <c r="A288" s="13"/>
      <c r="B288" s="237"/>
      <c r="C288" s="238"/>
      <c r="D288" s="233" t="s">
        <v>149</v>
      </c>
      <c r="E288" s="239" t="s">
        <v>19</v>
      </c>
      <c r="F288" s="240" t="s">
        <v>1959</v>
      </c>
      <c r="G288" s="238"/>
      <c r="H288" s="241">
        <v>62.070999999999998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149</v>
      </c>
      <c r="AU288" s="247" t="s">
        <v>82</v>
      </c>
      <c r="AV288" s="13" t="s">
        <v>82</v>
      </c>
      <c r="AW288" s="13" t="s">
        <v>33</v>
      </c>
      <c r="AX288" s="13" t="s">
        <v>72</v>
      </c>
      <c r="AY288" s="247" t="s">
        <v>138</v>
      </c>
    </row>
    <row r="289" s="13" customFormat="1">
      <c r="A289" s="13"/>
      <c r="B289" s="237"/>
      <c r="C289" s="238"/>
      <c r="D289" s="233" t="s">
        <v>149</v>
      </c>
      <c r="E289" s="239" t="s">
        <v>19</v>
      </c>
      <c r="F289" s="240" t="s">
        <v>1960</v>
      </c>
      <c r="G289" s="238"/>
      <c r="H289" s="241">
        <v>62.070999999999998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149</v>
      </c>
      <c r="AU289" s="247" t="s">
        <v>82</v>
      </c>
      <c r="AV289" s="13" t="s">
        <v>82</v>
      </c>
      <c r="AW289" s="13" t="s">
        <v>33</v>
      </c>
      <c r="AX289" s="13" t="s">
        <v>72</v>
      </c>
      <c r="AY289" s="247" t="s">
        <v>138</v>
      </c>
    </row>
    <row r="290" s="14" customFormat="1">
      <c r="A290" s="14"/>
      <c r="B290" s="249"/>
      <c r="C290" s="250"/>
      <c r="D290" s="233" t="s">
        <v>149</v>
      </c>
      <c r="E290" s="251" t="s">
        <v>19</v>
      </c>
      <c r="F290" s="252" t="s">
        <v>1961</v>
      </c>
      <c r="G290" s="250"/>
      <c r="H290" s="251" t="s">
        <v>19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149</v>
      </c>
      <c r="AU290" s="258" t="s">
        <v>82</v>
      </c>
      <c r="AV290" s="14" t="s">
        <v>80</v>
      </c>
      <c r="AW290" s="14" t="s">
        <v>33</v>
      </c>
      <c r="AX290" s="14" t="s">
        <v>72</v>
      </c>
      <c r="AY290" s="258" t="s">
        <v>138</v>
      </c>
    </row>
    <row r="291" s="13" customFormat="1">
      <c r="A291" s="13"/>
      <c r="B291" s="237"/>
      <c r="C291" s="238"/>
      <c r="D291" s="233" t="s">
        <v>149</v>
      </c>
      <c r="E291" s="239" t="s">
        <v>19</v>
      </c>
      <c r="F291" s="240" t="s">
        <v>1962</v>
      </c>
      <c r="G291" s="238"/>
      <c r="H291" s="241">
        <v>35.671999999999997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149</v>
      </c>
      <c r="AU291" s="247" t="s">
        <v>82</v>
      </c>
      <c r="AV291" s="13" t="s">
        <v>82</v>
      </c>
      <c r="AW291" s="13" t="s">
        <v>33</v>
      </c>
      <c r="AX291" s="13" t="s">
        <v>72</v>
      </c>
      <c r="AY291" s="247" t="s">
        <v>138</v>
      </c>
    </row>
    <row r="292" s="14" customFormat="1">
      <c r="A292" s="14"/>
      <c r="B292" s="249"/>
      <c r="C292" s="250"/>
      <c r="D292" s="233" t="s">
        <v>149</v>
      </c>
      <c r="E292" s="251" t="s">
        <v>19</v>
      </c>
      <c r="F292" s="252" t="s">
        <v>1129</v>
      </c>
      <c r="G292" s="250"/>
      <c r="H292" s="251" t="s">
        <v>19</v>
      </c>
      <c r="I292" s="253"/>
      <c r="J292" s="250"/>
      <c r="K292" s="250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149</v>
      </c>
      <c r="AU292" s="258" t="s">
        <v>82</v>
      </c>
      <c r="AV292" s="14" t="s">
        <v>80</v>
      </c>
      <c r="AW292" s="14" t="s">
        <v>33</v>
      </c>
      <c r="AX292" s="14" t="s">
        <v>72</v>
      </c>
      <c r="AY292" s="258" t="s">
        <v>138</v>
      </c>
    </row>
    <row r="293" s="13" customFormat="1">
      <c r="A293" s="13"/>
      <c r="B293" s="237"/>
      <c r="C293" s="238"/>
      <c r="D293" s="233" t="s">
        <v>149</v>
      </c>
      <c r="E293" s="239" t="s">
        <v>19</v>
      </c>
      <c r="F293" s="240" t="s">
        <v>1963</v>
      </c>
      <c r="G293" s="238"/>
      <c r="H293" s="241">
        <v>53.277000000000001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149</v>
      </c>
      <c r="AU293" s="247" t="s">
        <v>82</v>
      </c>
      <c r="AV293" s="13" t="s">
        <v>82</v>
      </c>
      <c r="AW293" s="13" t="s">
        <v>33</v>
      </c>
      <c r="AX293" s="13" t="s">
        <v>72</v>
      </c>
      <c r="AY293" s="247" t="s">
        <v>138</v>
      </c>
    </row>
    <row r="294" s="13" customFormat="1">
      <c r="A294" s="13"/>
      <c r="B294" s="237"/>
      <c r="C294" s="238"/>
      <c r="D294" s="233" t="s">
        <v>149</v>
      </c>
      <c r="E294" s="239" t="s">
        <v>19</v>
      </c>
      <c r="F294" s="240" t="s">
        <v>1964</v>
      </c>
      <c r="G294" s="238"/>
      <c r="H294" s="241">
        <v>55.109999999999999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149</v>
      </c>
      <c r="AU294" s="247" t="s">
        <v>82</v>
      </c>
      <c r="AV294" s="13" t="s">
        <v>82</v>
      </c>
      <c r="AW294" s="13" t="s">
        <v>33</v>
      </c>
      <c r="AX294" s="13" t="s">
        <v>72</v>
      </c>
      <c r="AY294" s="247" t="s">
        <v>138</v>
      </c>
    </row>
    <row r="295" s="15" customFormat="1">
      <c r="A295" s="15"/>
      <c r="B295" s="276"/>
      <c r="C295" s="277"/>
      <c r="D295" s="233" t="s">
        <v>149</v>
      </c>
      <c r="E295" s="278" t="s">
        <v>19</v>
      </c>
      <c r="F295" s="279" t="s">
        <v>953</v>
      </c>
      <c r="G295" s="277"/>
      <c r="H295" s="280">
        <v>463.80099999999999</v>
      </c>
      <c r="I295" s="281"/>
      <c r="J295" s="277"/>
      <c r="K295" s="277"/>
      <c r="L295" s="282"/>
      <c r="M295" s="283"/>
      <c r="N295" s="284"/>
      <c r="O295" s="284"/>
      <c r="P295" s="284"/>
      <c r="Q295" s="284"/>
      <c r="R295" s="284"/>
      <c r="S295" s="284"/>
      <c r="T295" s="28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6" t="s">
        <v>149</v>
      </c>
      <c r="AU295" s="286" t="s">
        <v>82</v>
      </c>
      <c r="AV295" s="15" t="s">
        <v>145</v>
      </c>
      <c r="AW295" s="15" t="s">
        <v>33</v>
      </c>
      <c r="AX295" s="15" t="s">
        <v>80</v>
      </c>
      <c r="AY295" s="286" t="s">
        <v>138</v>
      </c>
    </row>
    <row r="296" s="2" customFormat="1" ht="16.5" customHeight="1">
      <c r="A296" s="40"/>
      <c r="B296" s="41"/>
      <c r="C296" s="220" t="s">
        <v>415</v>
      </c>
      <c r="D296" s="220" t="s">
        <v>140</v>
      </c>
      <c r="E296" s="221" t="s">
        <v>1132</v>
      </c>
      <c r="F296" s="222" t="s">
        <v>1133</v>
      </c>
      <c r="G296" s="223" t="s">
        <v>143</v>
      </c>
      <c r="H296" s="224">
        <v>21.800000000000001</v>
      </c>
      <c r="I296" s="225"/>
      <c r="J296" s="226">
        <f>ROUND(I296*H296,2)</f>
        <v>0</v>
      </c>
      <c r="K296" s="222" t="s">
        <v>144</v>
      </c>
      <c r="L296" s="46"/>
      <c r="M296" s="227" t="s">
        <v>19</v>
      </c>
      <c r="N296" s="228" t="s">
        <v>43</v>
      </c>
      <c r="O296" s="86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31" t="s">
        <v>145</v>
      </c>
      <c r="AT296" s="231" t="s">
        <v>140</v>
      </c>
      <c r="AU296" s="231" t="s">
        <v>82</v>
      </c>
      <c r="AY296" s="19" t="s">
        <v>138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9" t="s">
        <v>80</v>
      </c>
      <c r="BK296" s="232">
        <f>ROUND(I296*H296,2)</f>
        <v>0</v>
      </c>
      <c r="BL296" s="19" t="s">
        <v>145</v>
      </c>
      <c r="BM296" s="231" t="s">
        <v>1965</v>
      </c>
    </row>
    <row r="297" s="2" customFormat="1">
      <c r="A297" s="40"/>
      <c r="B297" s="41"/>
      <c r="C297" s="42"/>
      <c r="D297" s="233" t="s">
        <v>147</v>
      </c>
      <c r="E297" s="42"/>
      <c r="F297" s="234" t="s">
        <v>1133</v>
      </c>
      <c r="G297" s="42"/>
      <c r="H297" s="42"/>
      <c r="I297" s="138"/>
      <c r="J297" s="42"/>
      <c r="K297" s="42"/>
      <c r="L297" s="46"/>
      <c r="M297" s="235"/>
      <c r="N297" s="236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147</v>
      </c>
      <c r="AU297" s="19" t="s">
        <v>82</v>
      </c>
    </row>
    <row r="298" s="14" customFormat="1">
      <c r="A298" s="14"/>
      <c r="B298" s="249"/>
      <c r="C298" s="250"/>
      <c r="D298" s="233" t="s">
        <v>149</v>
      </c>
      <c r="E298" s="251" t="s">
        <v>19</v>
      </c>
      <c r="F298" s="252" t="s">
        <v>1135</v>
      </c>
      <c r="G298" s="250"/>
      <c r="H298" s="251" t="s">
        <v>19</v>
      </c>
      <c r="I298" s="253"/>
      <c r="J298" s="250"/>
      <c r="K298" s="250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149</v>
      </c>
      <c r="AU298" s="258" t="s">
        <v>82</v>
      </c>
      <c r="AV298" s="14" t="s">
        <v>80</v>
      </c>
      <c r="AW298" s="14" t="s">
        <v>33</v>
      </c>
      <c r="AX298" s="14" t="s">
        <v>72</v>
      </c>
      <c r="AY298" s="258" t="s">
        <v>138</v>
      </c>
    </row>
    <row r="299" s="13" customFormat="1">
      <c r="A299" s="13"/>
      <c r="B299" s="237"/>
      <c r="C299" s="238"/>
      <c r="D299" s="233" t="s">
        <v>149</v>
      </c>
      <c r="E299" s="239" t="s">
        <v>19</v>
      </c>
      <c r="F299" s="240" t="s">
        <v>1966</v>
      </c>
      <c r="G299" s="238"/>
      <c r="H299" s="241">
        <v>21.800000000000001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149</v>
      </c>
      <c r="AU299" s="247" t="s">
        <v>82</v>
      </c>
      <c r="AV299" s="13" t="s">
        <v>82</v>
      </c>
      <c r="AW299" s="13" t="s">
        <v>33</v>
      </c>
      <c r="AX299" s="13" t="s">
        <v>80</v>
      </c>
      <c r="AY299" s="247" t="s">
        <v>138</v>
      </c>
    </row>
    <row r="300" s="2" customFormat="1" ht="24" customHeight="1">
      <c r="A300" s="40"/>
      <c r="B300" s="41"/>
      <c r="C300" s="220" t="s">
        <v>422</v>
      </c>
      <c r="D300" s="220" t="s">
        <v>140</v>
      </c>
      <c r="E300" s="221" t="s">
        <v>1137</v>
      </c>
      <c r="F300" s="222" t="s">
        <v>1138</v>
      </c>
      <c r="G300" s="223" t="s">
        <v>143</v>
      </c>
      <c r="H300" s="224">
        <v>54.600000000000001</v>
      </c>
      <c r="I300" s="225"/>
      <c r="J300" s="226">
        <f>ROUND(I300*H300,2)</f>
        <v>0</v>
      </c>
      <c r="K300" s="222" t="s">
        <v>144</v>
      </c>
      <c r="L300" s="46"/>
      <c r="M300" s="227" t="s">
        <v>19</v>
      </c>
      <c r="N300" s="228" t="s">
        <v>43</v>
      </c>
      <c r="O300" s="86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1" t="s">
        <v>145</v>
      </c>
      <c r="AT300" s="231" t="s">
        <v>140</v>
      </c>
      <c r="AU300" s="231" t="s">
        <v>82</v>
      </c>
      <c r="AY300" s="19" t="s">
        <v>138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9" t="s">
        <v>80</v>
      </c>
      <c r="BK300" s="232">
        <f>ROUND(I300*H300,2)</f>
        <v>0</v>
      </c>
      <c r="BL300" s="19" t="s">
        <v>145</v>
      </c>
      <c r="BM300" s="231" t="s">
        <v>1967</v>
      </c>
    </row>
    <row r="301" s="2" customFormat="1">
      <c r="A301" s="40"/>
      <c r="B301" s="41"/>
      <c r="C301" s="42"/>
      <c r="D301" s="233" t="s">
        <v>147</v>
      </c>
      <c r="E301" s="42"/>
      <c r="F301" s="234" t="s">
        <v>1138</v>
      </c>
      <c r="G301" s="42"/>
      <c r="H301" s="42"/>
      <c r="I301" s="138"/>
      <c r="J301" s="42"/>
      <c r="K301" s="42"/>
      <c r="L301" s="46"/>
      <c r="M301" s="235"/>
      <c r="N301" s="236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147</v>
      </c>
      <c r="AU301" s="19" t="s">
        <v>82</v>
      </c>
    </row>
    <row r="302" s="14" customFormat="1">
      <c r="A302" s="14"/>
      <c r="B302" s="249"/>
      <c r="C302" s="250"/>
      <c r="D302" s="233" t="s">
        <v>149</v>
      </c>
      <c r="E302" s="251" t="s">
        <v>19</v>
      </c>
      <c r="F302" s="252" t="s">
        <v>1140</v>
      </c>
      <c r="G302" s="250"/>
      <c r="H302" s="251" t="s">
        <v>19</v>
      </c>
      <c r="I302" s="253"/>
      <c r="J302" s="250"/>
      <c r="K302" s="250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149</v>
      </c>
      <c r="AU302" s="258" t="s">
        <v>82</v>
      </c>
      <c r="AV302" s="14" t="s">
        <v>80</v>
      </c>
      <c r="AW302" s="14" t="s">
        <v>33</v>
      </c>
      <c r="AX302" s="14" t="s">
        <v>72</v>
      </c>
      <c r="AY302" s="258" t="s">
        <v>138</v>
      </c>
    </row>
    <row r="303" s="13" customFormat="1">
      <c r="A303" s="13"/>
      <c r="B303" s="237"/>
      <c r="C303" s="238"/>
      <c r="D303" s="233" t="s">
        <v>149</v>
      </c>
      <c r="E303" s="239" t="s">
        <v>19</v>
      </c>
      <c r="F303" s="240" t="s">
        <v>1968</v>
      </c>
      <c r="G303" s="238"/>
      <c r="H303" s="241">
        <v>21.399999999999999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149</v>
      </c>
      <c r="AU303" s="247" t="s">
        <v>82</v>
      </c>
      <c r="AV303" s="13" t="s">
        <v>82</v>
      </c>
      <c r="AW303" s="13" t="s">
        <v>33</v>
      </c>
      <c r="AX303" s="13" t="s">
        <v>72</v>
      </c>
      <c r="AY303" s="247" t="s">
        <v>138</v>
      </c>
    </row>
    <row r="304" s="13" customFormat="1">
      <c r="A304" s="13"/>
      <c r="B304" s="237"/>
      <c r="C304" s="238"/>
      <c r="D304" s="233" t="s">
        <v>149</v>
      </c>
      <c r="E304" s="239" t="s">
        <v>19</v>
      </c>
      <c r="F304" s="240" t="s">
        <v>1969</v>
      </c>
      <c r="G304" s="238"/>
      <c r="H304" s="241">
        <v>33.200000000000003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149</v>
      </c>
      <c r="AU304" s="247" t="s">
        <v>82</v>
      </c>
      <c r="AV304" s="13" t="s">
        <v>82</v>
      </c>
      <c r="AW304" s="13" t="s">
        <v>33</v>
      </c>
      <c r="AX304" s="13" t="s">
        <v>72</v>
      </c>
      <c r="AY304" s="247" t="s">
        <v>138</v>
      </c>
    </row>
    <row r="305" s="15" customFormat="1">
      <c r="A305" s="15"/>
      <c r="B305" s="276"/>
      <c r="C305" s="277"/>
      <c r="D305" s="233" t="s">
        <v>149</v>
      </c>
      <c r="E305" s="278" t="s">
        <v>19</v>
      </c>
      <c r="F305" s="279" t="s">
        <v>953</v>
      </c>
      <c r="G305" s="277"/>
      <c r="H305" s="280">
        <v>54.600000000000001</v>
      </c>
      <c r="I305" s="281"/>
      <c r="J305" s="277"/>
      <c r="K305" s="277"/>
      <c r="L305" s="282"/>
      <c r="M305" s="283"/>
      <c r="N305" s="284"/>
      <c r="O305" s="284"/>
      <c r="P305" s="284"/>
      <c r="Q305" s="284"/>
      <c r="R305" s="284"/>
      <c r="S305" s="284"/>
      <c r="T305" s="28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6" t="s">
        <v>149</v>
      </c>
      <c r="AU305" s="286" t="s">
        <v>82</v>
      </c>
      <c r="AV305" s="15" t="s">
        <v>145</v>
      </c>
      <c r="AW305" s="15" t="s">
        <v>33</v>
      </c>
      <c r="AX305" s="15" t="s">
        <v>80</v>
      </c>
      <c r="AY305" s="286" t="s">
        <v>138</v>
      </c>
    </row>
    <row r="306" s="2" customFormat="1" ht="24" customHeight="1">
      <c r="A306" s="40"/>
      <c r="B306" s="41"/>
      <c r="C306" s="220" t="s">
        <v>428</v>
      </c>
      <c r="D306" s="220" t="s">
        <v>140</v>
      </c>
      <c r="E306" s="221" t="s">
        <v>1143</v>
      </c>
      <c r="F306" s="222" t="s">
        <v>1144</v>
      </c>
      <c r="G306" s="223" t="s">
        <v>143</v>
      </c>
      <c r="H306" s="224">
        <v>135.72</v>
      </c>
      <c r="I306" s="225"/>
      <c r="J306" s="226">
        <f>ROUND(I306*H306,2)</f>
        <v>0</v>
      </c>
      <c r="K306" s="222" t="s">
        <v>144</v>
      </c>
      <c r="L306" s="46"/>
      <c r="M306" s="227" t="s">
        <v>19</v>
      </c>
      <c r="N306" s="228" t="s">
        <v>43</v>
      </c>
      <c r="O306" s="86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31" t="s">
        <v>145</v>
      </c>
      <c r="AT306" s="231" t="s">
        <v>140</v>
      </c>
      <c r="AU306" s="231" t="s">
        <v>82</v>
      </c>
      <c r="AY306" s="19" t="s">
        <v>138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9" t="s">
        <v>80</v>
      </c>
      <c r="BK306" s="232">
        <f>ROUND(I306*H306,2)</f>
        <v>0</v>
      </c>
      <c r="BL306" s="19" t="s">
        <v>145</v>
      </c>
      <c r="BM306" s="231" t="s">
        <v>1970</v>
      </c>
    </row>
    <row r="307" s="2" customFormat="1">
      <c r="A307" s="40"/>
      <c r="B307" s="41"/>
      <c r="C307" s="42"/>
      <c r="D307" s="233" t="s">
        <v>147</v>
      </c>
      <c r="E307" s="42"/>
      <c r="F307" s="234" t="s">
        <v>1144</v>
      </c>
      <c r="G307" s="42"/>
      <c r="H307" s="42"/>
      <c r="I307" s="138"/>
      <c r="J307" s="42"/>
      <c r="K307" s="42"/>
      <c r="L307" s="46"/>
      <c r="M307" s="235"/>
      <c r="N307" s="23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147</v>
      </c>
      <c r="AU307" s="19" t="s">
        <v>82</v>
      </c>
    </row>
    <row r="308" s="13" customFormat="1">
      <c r="A308" s="13"/>
      <c r="B308" s="237"/>
      <c r="C308" s="238"/>
      <c r="D308" s="233" t="s">
        <v>149</v>
      </c>
      <c r="E308" s="239" t="s">
        <v>19</v>
      </c>
      <c r="F308" s="240" t="s">
        <v>1971</v>
      </c>
      <c r="G308" s="238"/>
      <c r="H308" s="241">
        <v>135.72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149</v>
      </c>
      <c r="AU308" s="247" t="s">
        <v>82</v>
      </c>
      <c r="AV308" s="13" t="s">
        <v>82</v>
      </c>
      <c r="AW308" s="13" t="s">
        <v>33</v>
      </c>
      <c r="AX308" s="13" t="s">
        <v>80</v>
      </c>
      <c r="AY308" s="247" t="s">
        <v>138</v>
      </c>
    </row>
    <row r="309" s="2" customFormat="1" ht="16.5" customHeight="1">
      <c r="A309" s="40"/>
      <c r="B309" s="41"/>
      <c r="C309" s="259" t="s">
        <v>434</v>
      </c>
      <c r="D309" s="259" t="s">
        <v>268</v>
      </c>
      <c r="E309" s="260" t="s">
        <v>372</v>
      </c>
      <c r="F309" s="261" t="s">
        <v>373</v>
      </c>
      <c r="G309" s="262" t="s">
        <v>374</v>
      </c>
      <c r="H309" s="263">
        <v>5.4290000000000003</v>
      </c>
      <c r="I309" s="264"/>
      <c r="J309" s="265">
        <f>ROUND(I309*H309,2)</f>
        <v>0</v>
      </c>
      <c r="K309" s="261" t="s">
        <v>144</v>
      </c>
      <c r="L309" s="266"/>
      <c r="M309" s="267" t="s">
        <v>19</v>
      </c>
      <c r="N309" s="268" t="s">
        <v>43</v>
      </c>
      <c r="O309" s="86"/>
      <c r="P309" s="229">
        <f>O309*H309</f>
        <v>0</v>
      </c>
      <c r="Q309" s="229">
        <v>0.001</v>
      </c>
      <c r="R309" s="229">
        <f>Q309*H309</f>
        <v>0.0054290000000000007</v>
      </c>
      <c r="S309" s="229">
        <v>0</v>
      </c>
      <c r="T309" s="23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31" t="s">
        <v>188</v>
      </c>
      <c r="AT309" s="231" t="s">
        <v>268</v>
      </c>
      <c r="AU309" s="231" t="s">
        <v>82</v>
      </c>
      <c r="AY309" s="19" t="s">
        <v>138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9" t="s">
        <v>80</v>
      </c>
      <c r="BK309" s="232">
        <f>ROUND(I309*H309,2)</f>
        <v>0</v>
      </c>
      <c r="BL309" s="19" t="s">
        <v>145</v>
      </c>
      <c r="BM309" s="231" t="s">
        <v>1972</v>
      </c>
    </row>
    <row r="310" s="2" customFormat="1">
      <c r="A310" s="40"/>
      <c r="B310" s="41"/>
      <c r="C310" s="42"/>
      <c r="D310" s="233" t="s">
        <v>147</v>
      </c>
      <c r="E310" s="42"/>
      <c r="F310" s="234" t="s">
        <v>373</v>
      </c>
      <c r="G310" s="42"/>
      <c r="H310" s="42"/>
      <c r="I310" s="138"/>
      <c r="J310" s="42"/>
      <c r="K310" s="42"/>
      <c r="L310" s="46"/>
      <c r="M310" s="235"/>
      <c r="N310" s="236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147</v>
      </c>
      <c r="AU310" s="19" t="s">
        <v>82</v>
      </c>
    </row>
    <row r="311" s="14" customFormat="1">
      <c r="A311" s="14"/>
      <c r="B311" s="249"/>
      <c r="C311" s="250"/>
      <c r="D311" s="233" t="s">
        <v>149</v>
      </c>
      <c r="E311" s="251" t="s">
        <v>19</v>
      </c>
      <c r="F311" s="252" t="s">
        <v>1148</v>
      </c>
      <c r="G311" s="250"/>
      <c r="H311" s="251" t="s">
        <v>19</v>
      </c>
      <c r="I311" s="253"/>
      <c r="J311" s="250"/>
      <c r="K311" s="250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149</v>
      </c>
      <c r="AU311" s="258" t="s">
        <v>82</v>
      </c>
      <c r="AV311" s="14" t="s">
        <v>80</v>
      </c>
      <c r="AW311" s="14" t="s">
        <v>33</v>
      </c>
      <c r="AX311" s="14" t="s">
        <v>72</v>
      </c>
      <c r="AY311" s="258" t="s">
        <v>138</v>
      </c>
    </row>
    <row r="312" s="13" customFormat="1">
      <c r="A312" s="13"/>
      <c r="B312" s="237"/>
      <c r="C312" s="238"/>
      <c r="D312" s="233" t="s">
        <v>149</v>
      </c>
      <c r="E312" s="239" t="s">
        <v>19</v>
      </c>
      <c r="F312" s="240" t="s">
        <v>1973</v>
      </c>
      <c r="G312" s="238"/>
      <c r="H312" s="241">
        <v>5.4290000000000003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149</v>
      </c>
      <c r="AU312" s="247" t="s">
        <v>82</v>
      </c>
      <c r="AV312" s="13" t="s">
        <v>82</v>
      </c>
      <c r="AW312" s="13" t="s">
        <v>33</v>
      </c>
      <c r="AX312" s="13" t="s">
        <v>80</v>
      </c>
      <c r="AY312" s="247" t="s">
        <v>138</v>
      </c>
    </row>
    <row r="313" s="2" customFormat="1" ht="16.5" customHeight="1">
      <c r="A313" s="40"/>
      <c r="B313" s="41"/>
      <c r="C313" s="220" t="s">
        <v>440</v>
      </c>
      <c r="D313" s="220" t="s">
        <v>140</v>
      </c>
      <c r="E313" s="221" t="s">
        <v>1150</v>
      </c>
      <c r="F313" s="222" t="s">
        <v>1151</v>
      </c>
      <c r="G313" s="223" t="s">
        <v>143</v>
      </c>
      <c r="H313" s="224">
        <v>135.72</v>
      </c>
      <c r="I313" s="225"/>
      <c r="J313" s="226">
        <f>ROUND(I313*H313,2)</f>
        <v>0</v>
      </c>
      <c r="K313" s="222" t="s">
        <v>1939</v>
      </c>
      <c r="L313" s="46"/>
      <c r="M313" s="227" t="s">
        <v>19</v>
      </c>
      <c r="N313" s="228" t="s">
        <v>43</v>
      </c>
      <c r="O313" s="86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31" t="s">
        <v>145</v>
      </c>
      <c r="AT313" s="231" t="s">
        <v>140</v>
      </c>
      <c r="AU313" s="231" t="s">
        <v>82</v>
      </c>
      <c r="AY313" s="19" t="s">
        <v>138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9" t="s">
        <v>80</v>
      </c>
      <c r="BK313" s="232">
        <f>ROUND(I313*H313,2)</f>
        <v>0</v>
      </c>
      <c r="BL313" s="19" t="s">
        <v>145</v>
      </c>
      <c r="BM313" s="231" t="s">
        <v>1974</v>
      </c>
    </row>
    <row r="314" s="2" customFormat="1">
      <c r="A314" s="40"/>
      <c r="B314" s="41"/>
      <c r="C314" s="42"/>
      <c r="D314" s="233" t="s">
        <v>147</v>
      </c>
      <c r="E314" s="42"/>
      <c r="F314" s="234" t="s">
        <v>1151</v>
      </c>
      <c r="G314" s="42"/>
      <c r="H314" s="42"/>
      <c r="I314" s="138"/>
      <c r="J314" s="42"/>
      <c r="K314" s="42"/>
      <c r="L314" s="46"/>
      <c r="M314" s="235"/>
      <c r="N314" s="236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147</v>
      </c>
      <c r="AU314" s="19" t="s">
        <v>82</v>
      </c>
    </row>
    <row r="315" s="13" customFormat="1">
      <c r="A315" s="13"/>
      <c r="B315" s="237"/>
      <c r="C315" s="238"/>
      <c r="D315" s="233" t="s">
        <v>149</v>
      </c>
      <c r="E315" s="239" t="s">
        <v>19</v>
      </c>
      <c r="F315" s="240" t="s">
        <v>1975</v>
      </c>
      <c r="G315" s="238"/>
      <c r="H315" s="241">
        <v>135.72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149</v>
      </c>
      <c r="AU315" s="247" t="s">
        <v>82</v>
      </c>
      <c r="AV315" s="13" t="s">
        <v>82</v>
      </c>
      <c r="AW315" s="13" t="s">
        <v>33</v>
      </c>
      <c r="AX315" s="13" t="s">
        <v>80</v>
      </c>
      <c r="AY315" s="247" t="s">
        <v>138</v>
      </c>
    </row>
    <row r="316" s="2" customFormat="1" ht="24" customHeight="1">
      <c r="A316" s="40"/>
      <c r="B316" s="41"/>
      <c r="C316" s="220" t="s">
        <v>446</v>
      </c>
      <c r="D316" s="220" t="s">
        <v>140</v>
      </c>
      <c r="E316" s="221" t="s">
        <v>1154</v>
      </c>
      <c r="F316" s="222" t="s">
        <v>1155</v>
      </c>
      <c r="G316" s="223" t="s">
        <v>143</v>
      </c>
      <c r="H316" s="224">
        <v>81.120000000000005</v>
      </c>
      <c r="I316" s="225"/>
      <c r="J316" s="226">
        <f>ROUND(I316*H316,2)</f>
        <v>0</v>
      </c>
      <c r="K316" s="222" t="s">
        <v>1939</v>
      </c>
      <c r="L316" s="46"/>
      <c r="M316" s="227" t="s">
        <v>19</v>
      </c>
      <c r="N316" s="228" t="s">
        <v>43</v>
      </c>
      <c r="O316" s="86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31" t="s">
        <v>145</v>
      </c>
      <c r="AT316" s="231" t="s">
        <v>140</v>
      </c>
      <c r="AU316" s="231" t="s">
        <v>82</v>
      </c>
      <c r="AY316" s="19" t="s">
        <v>138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9" t="s">
        <v>80</v>
      </c>
      <c r="BK316" s="232">
        <f>ROUND(I316*H316,2)</f>
        <v>0</v>
      </c>
      <c r="BL316" s="19" t="s">
        <v>145</v>
      </c>
      <c r="BM316" s="231" t="s">
        <v>1976</v>
      </c>
    </row>
    <row r="317" s="2" customFormat="1">
      <c r="A317" s="40"/>
      <c r="B317" s="41"/>
      <c r="C317" s="42"/>
      <c r="D317" s="233" t="s">
        <v>147</v>
      </c>
      <c r="E317" s="42"/>
      <c r="F317" s="234" t="s">
        <v>1155</v>
      </c>
      <c r="G317" s="42"/>
      <c r="H317" s="42"/>
      <c r="I317" s="138"/>
      <c r="J317" s="42"/>
      <c r="K317" s="42"/>
      <c r="L317" s="46"/>
      <c r="M317" s="235"/>
      <c r="N317" s="236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147</v>
      </c>
      <c r="AU317" s="19" t="s">
        <v>82</v>
      </c>
    </row>
    <row r="318" s="14" customFormat="1">
      <c r="A318" s="14"/>
      <c r="B318" s="249"/>
      <c r="C318" s="250"/>
      <c r="D318" s="233" t="s">
        <v>149</v>
      </c>
      <c r="E318" s="251" t="s">
        <v>19</v>
      </c>
      <c r="F318" s="252" t="s">
        <v>1157</v>
      </c>
      <c r="G318" s="250"/>
      <c r="H318" s="251" t="s">
        <v>19</v>
      </c>
      <c r="I318" s="253"/>
      <c r="J318" s="250"/>
      <c r="K318" s="250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149</v>
      </c>
      <c r="AU318" s="258" t="s">
        <v>82</v>
      </c>
      <c r="AV318" s="14" t="s">
        <v>80</v>
      </c>
      <c r="AW318" s="14" t="s">
        <v>33</v>
      </c>
      <c r="AX318" s="14" t="s">
        <v>72</v>
      </c>
      <c r="AY318" s="258" t="s">
        <v>138</v>
      </c>
    </row>
    <row r="319" s="13" customFormat="1">
      <c r="A319" s="13"/>
      <c r="B319" s="237"/>
      <c r="C319" s="238"/>
      <c r="D319" s="233" t="s">
        <v>149</v>
      </c>
      <c r="E319" s="239" t="s">
        <v>19</v>
      </c>
      <c r="F319" s="240" t="s">
        <v>1977</v>
      </c>
      <c r="G319" s="238"/>
      <c r="H319" s="241">
        <v>35.229999999999997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149</v>
      </c>
      <c r="AU319" s="247" t="s">
        <v>82</v>
      </c>
      <c r="AV319" s="13" t="s">
        <v>82</v>
      </c>
      <c r="AW319" s="13" t="s">
        <v>33</v>
      </c>
      <c r="AX319" s="13" t="s">
        <v>72</v>
      </c>
      <c r="AY319" s="247" t="s">
        <v>138</v>
      </c>
    </row>
    <row r="320" s="13" customFormat="1">
      <c r="A320" s="13"/>
      <c r="B320" s="237"/>
      <c r="C320" s="238"/>
      <c r="D320" s="233" t="s">
        <v>149</v>
      </c>
      <c r="E320" s="239" t="s">
        <v>19</v>
      </c>
      <c r="F320" s="240" t="s">
        <v>1978</v>
      </c>
      <c r="G320" s="238"/>
      <c r="H320" s="241">
        <v>45.890000000000001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149</v>
      </c>
      <c r="AU320" s="247" t="s">
        <v>82</v>
      </c>
      <c r="AV320" s="13" t="s">
        <v>82</v>
      </c>
      <c r="AW320" s="13" t="s">
        <v>33</v>
      </c>
      <c r="AX320" s="13" t="s">
        <v>72</v>
      </c>
      <c r="AY320" s="247" t="s">
        <v>138</v>
      </c>
    </row>
    <row r="321" s="15" customFormat="1">
      <c r="A321" s="15"/>
      <c r="B321" s="276"/>
      <c r="C321" s="277"/>
      <c r="D321" s="233" t="s">
        <v>149</v>
      </c>
      <c r="E321" s="278" t="s">
        <v>19</v>
      </c>
      <c r="F321" s="279" t="s">
        <v>953</v>
      </c>
      <c r="G321" s="277"/>
      <c r="H321" s="280">
        <v>81.120000000000005</v>
      </c>
      <c r="I321" s="281"/>
      <c r="J321" s="277"/>
      <c r="K321" s="277"/>
      <c r="L321" s="282"/>
      <c r="M321" s="283"/>
      <c r="N321" s="284"/>
      <c r="O321" s="284"/>
      <c r="P321" s="284"/>
      <c r="Q321" s="284"/>
      <c r="R321" s="284"/>
      <c r="S321" s="284"/>
      <c r="T321" s="28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86" t="s">
        <v>149</v>
      </c>
      <c r="AU321" s="286" t="s">
        <v>82</v>
      </c>
      <c r="AV321" s="15" t="s">
        <v>145</v>
      </c>
      <c r="AW321" s="15" t="s">
        <v>33</v>
      </c>
      <c r="AX321" s="15" t="s">
        <v>80</v>
      </c>
      <c r="AY321" s="286" t="s">
        <v>138</v>
      </c>
    </row>
    <row r="322" s="2" customFormat="1" ht="16.5" customHeight="1">
      <c r="A322" s="40"/>
      <c r="B322" s="41"/>
      <c r="C322" s="259" t="s">
        <v>453</v>
      </c>
      <c r="D322" s="259" t="s">
        <v>268</v>
      </c>
      <c r="E322" s="260" t="s">
        <v>1160</v>
      </c>
      <c r="F322" s="261" t="s">
        <v>1161</v>
      </c>
      <c r="G322" s="262" t="s">
        <v>305</v>
      </c>
      <c r="H322" s="263">
        <v>36.643999999999998</v>
      </c>
      <c r="I322" s="264"/>
      <c r="J322" s="265">
        <f>ROUND(I322*H322,2)</f>
        <v>0</v>
      </c>
      <c r="K322" s="261" t="s">
        <v>144</v>
      </c>
      <c r="L322" s="266"/>
      <c r="M322" s="267" t="s">
        <v>19</v>
      </c>
      <c r="N322" s="268" t="s">
        <v>43</v>
      </c>
      <c r="O322" s="86"/>
      <c r="P322" s="229">
        <f>O322*H322</f>
        <v>0</v>
      </c>
      <c r="Q322" s="229">
        <v>1</v>
      </c>
      <c r="R322" s="229">
        <f>Q322*H322</f>
        <v>36.643999999999998</v>
      </c>
      <c r="S322" s="229">
        <v>0</v>
      </c>
      <c r="T322" s="23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1" t="s">
        <v>188</v>
      </c>
      <c r="AT322" s="231" t="s">
        <v>268</v>
      </c>
      <c r="AU322" s="231" t="s">
        <v>82</v>
      </c>
      <c r="AY322" s="19" t="s">
        <v>138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9" t="s">
        <v>80</v>
      </c>
      <c r="BK322" s="232">
        <f>ROUND(I322*H322,2)</f>
        <v>0</v>
      </c>
      <c r="BL322" s="19" t="s">
        <v>145</v>
      </c>
      <c r="BM322" s="231" t="s">
        <v>1979</v>
      </c>
    </row>
    <row r="323" s="2" customFormat="1">
      <c r="A323" s="40"/>
      <c r="B323" s="41"/>
      <c r="C323" s="42"/>
      <c r="D323" s="233" t="s">
        <v>147</v>
      </c>
      <c r="E323" s="42"/>
      <c r="F323" s="234" t="s">
        <v>1161</v>
      </c>
      <c r="G323" s="42"/>
      <c r="H323" s="42"/>
      <c r="I323" s="138"/>
      <c r="J323" s="42"/>
      <c r="K323" s="42"/>
      <c r="L323" s="46"/>
      <c r="M323" s="235"/>
      <c r="N323" s="236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147</v>
      </c>
      <c r="AU323" s="19" t="s">
        <v>82</v>
      </c>
    </row>
    <row r="324" s="14" customFormat="1">
      <c r="A324" s="14"/>
      <c r="B324" s="249"/>
      <c r="C324" s="250"/>
      <c r="D324" s="233" t="s">
        <v>149</v>
      </c>
      <c r="E324" s="251" t="s">
        <v>19</v>
      </c>
      <c r="F324" s="252" t="s">
        <v>1163</v>
      </c>
      <c r="G324" s="250"/>
      <c r="H324" s="251" t="s">
        <v>19</v>
      </c>
      <c r="I324" s="253"/>
      <c r="J324" s="250"/>
      <c r="K324" s="250"/>
      <c r="L324" s="254"/>
      <c r="M324" s="255"/>
      <c r="N324" s="256"/>
      <c r="O324" s="256"/>
      <c r="P324" s="256"/>
      <c r="Q324" s="256"/>
      <c r="R324" s="256"/>
      <c r="S324" s="256"/>
      <c r="T324" s="25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8" t="s">
        <v>149</v>
      </c>
      <c r="AU324" s="258" t="s">
        <v>82</v>
      </c>
      <c r="AV324" s="14" t="s">
        <v>80</v>
      </c>
      <c r="AW324" s="14" t="s">
        <v>33</v>
      </c>
      <c r="AX324" s="14" t="s">
        <v>72</v>
      </c>
      <c r="AY324" s="258" t="s">
        <v>138</v>
      </c>
    </row>
    <row r="325" s="13" customFormat="1">
      <c r="A325" s="13"/>
      <c r="B325" s="237"/>
      <c r="C325" s="238"/>
      <c r="D325" s="233" t="s">
        <v>149</v>
      </c>
      <c r="E325" s="239" t="s">
        <v>19</v>
      </c>
      <c r="F325" s="240" t="s">
        <v>1980</v>
      </c>
      <c r="G325" s="238"/>
      <c r="H325" s="241">
        <v>36.643999999999998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149</v>
      </c>
      <c r="AU325" s="247" t="s">
        <v>82</v>
      </c>
      <c r="AV325" s="13" t="s">
        <v>82</v>
      </c>
      <c r="AW325" s="13" t="s">
        <v>33</v>
      </c>
      <c r="AX325" s="13" t="s">
        <v>80</v>
      </c>
      <c r="AY325" s="247" t="s">
        <v>138</v>
      </c>
    </row>
    <row r="326" s="2" customFormat="1" ht="24" customHeight="1">
      <c r="A326" s="40"/>
      <c r="B326" s="41"/>
      <c r="C326" s="220" t="s">
        <v>459</v>
      </c>
      <c r="D326" s="220" t="s">
        <v>140</v>
      </c>
      <c r="E326" s="221" t="s">
        <v>1165</v>
      </c>
      <c r="F326" s="222" t="s">
        <v>1166</v>
      </c>
      <c r="G326" s="223" t="s">
        <v>143</v>
      </c>
      <c r="H326" s="224">
        <v>135.72</v>
      </c>
      <c r="I326" s="225"/>
      <c r="J326" s="226">
        <f>ROUND(I326*H326,2)</f>
        <v>0</v>
      </c>
      <c r="K326" s="222" t="s">
        <v>144</v>
      </c>
      <c r="L326" s="46"/>
      <c r="M326" s="227" t="s">
        <v>19</v>
      </c>
      <c r="N326" s="228" t="s">
        <v>43</v>
      </c>
      <c r="O326" s="86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31" t="s">
        <v>145</v>
      </c>
      <c r="AT326" s="231" t="s">
        <v>140</v>
      </c>
      <c r="AU326" s="231" t="s">
        <v>82</v>
      </c>
      <c r="AY326" s="19" t="s">
        <v>138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9" t="s">
        <v>80</v>
      </c>
      <c r="BK326" s="232">
        <f>ROUND(I326*H326,2)</f>
        <v>0</v>
      </c>
      <c r="BL326" s="19" t="s">
        <v>145</v>
      </c>
      <c r="BM326" s="231" t="s">
        <v>1981</v>
      </c>
    </row>
    <row r="327" s="2" customFormat="1">
      <c r="A327" s="40"/>
      <c r="B327" s="41"/>
      <c r="C327" s="42"/>
      <c r="D327" s="233" t="s">
        <v>147</v>
      </c>
      <c r="E327" s="42"/>
      <c r="F327" s="234" t="s">
        <v>1166</v>
      </c>
      <c r="G327" s="42"/>
      <c r="H327" s="42"/>
      <c r="I327" s="138"/>
      <c r="J327" s="42"/>
      <c r="K327" s="42"/>
      <c r="L327" s="46"/>
      <c r="M327" s="235"/>
      <c r="N327" s="236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147</v>
      </c>
      <c r="AU327" s="19" t="s">
        <v>82</v>
      </c>
    </row>
    <row r="328" s="13" customFormat="1">
      <c r="A328" s="13"/>
      <c r="B328" s="237"/>
      <c r="C328" s="238"/>
      <c r="D328" s="233" t="s">
        <v>149</v>
      </c>
      <c r="E328" s="239" t="s">
        <v>19</v>
      </c>
      <c r="F328" s="240" t="s">
        <v>1971</v>
      </c>
      <c r="G328" s="238"/>
      <c r="H328" s="241">
        <v>135.72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149</v>
      </c>
      <c r="AU328" s="247" t="s">
        <v>82</v>
      </c>
      <c r="AV328" s="13" t="s">
        <v>82</v>
      </c>
      <c r="AW328" s="13" t="s">
        <v>33</v>
      </c>
      <c r="AX328" s="13" t="s">
        <v>80</v>
      </c>
      <c r="AY328" s="247" t="s">
        <v>138</v>
      </c>
    </row>
    <row r="329" s="2" customFormat="1" ht="16.5" customHeight="1">
      <c r="A329" s="40"/>
      <c r="B329" s="41"/>
      <c r="C329" s="220" t="s">
        <v>465</v>
      </c>
      <c r="D329" s="220" t="s">
        <v>140</v>
      </c>
      <c r="E329" s="221" t="s">
        <v>1168</v>
      </c>
      <c r="F329" s="222" t="s">
        <v>1169</v>
      </c>
      <c r="G329" s="223" t="s">
        <v>143</v>
      </c>
      <c r="H329" s="224">
        <v>135.72</v>
      </c>
      <c r="I329" s="225"/>
      <c r="J329" s="226">
        <f>ROUND(I329*H329,2)</f>
        <v>0</v>
      </c>
      <c r="K329" s="222" t="s">
        <v>144</v>
      </c>
      <c r="L329" s="46"/>
      <c r="M329" s="227" t="s">
        <v>19</v>
      </c>
      <c r="N329" s="228" t="s">
        <v>43</v>
      </c>
      <c r="O329" s="86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31" t="s">
        <v>145</v>
      </c>
      <c r="AT329" s="231" t="s">
        <v>140</v>
      </c>
      <c r="AU329" s="231" t="s">
        <v>82</v>
      </c>
      <c r="AY329" s="19" t="s">
        <v>138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9" t="s">
        <v>80</v>
      </c>
      <c r="BK329" s="232">
        <f>ROUND(I329*H329,2)</f>
        <v>0</v>
      </c>
      <c r="BL329" s="19" t="s">
        <v>145</v>
      </c>
      <c r="BM329" s="231" t="s">
        <v>1982</v>
      </c>
    </row>
    <row r="330" s="2" customFormat="1">
      <c r="A330" s="40"/>
      <c r="B330" s="41"/>
      <c r="C330" s="42"/>
      <c r="D330" s="233" t="s">
        <v>147</v>
      </c>
      <c r="E330" s="42"/>
      <c r="F330" s="234" t="s">
        <v>1169</v>
      </c>
      <c r="G330" s="42"/>
      <c r="H330" s="42"/>
      <c r="I330" s="138"/>
      <c r="J330" s="42"/>
      <c r="K330" s="42"/>
      <c r="L330" s="46"/>
      <c r="M330" s="235"/>
      <c r="N330" s="23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147</v>
      </c>
      <c r="AU330" s="19" t="s">
        <v>82</v>
      </c>
    </row>
    <row r="331" s="13" customFormat="1">
      <c r="A331" s="13"/>
      <c r="B331" s="237"/>
      <c r="C331" s="238"/>
      <c r="D331" s="233" t="s">
        <v>149</v>
      </c>
      <c r="E331" s="239" t="s">
        <v>19</v>
      </c>
      <c r="F331" s="240" t="s">
        <v>1971</v>
      </c>
      <c r="G331" s="238"/>
      <c r="H331" s="241">
        <v>135.72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149</v>
      </c>
      <c r="AU331" s="247" t="s">
        <v>82</v>
      </c>
      <c r="AV331" s="13" t="s">
        <v>82</v>
      </c>
      <c r="AW331" s="13" t="s">
        <v>33</v>
      </c>
      <c r="AX331" s="13" t="s">
        <v>80</v>
      </c>
      <c r="AY331" s="247" t="s">
        <v>138</v>
      </c>
    </row>
    <row r="332" s="2" customFormat="1" ht="16.5" customHeight="1">
      <c r="A332" s="40"/>
      <c r="B332" s="41"/>
      <c r="C332" s="220" t="s">
        <v>471</v>
      </c>
      <c r="D332" s="220" t="s">
        <v>140</v>
      </c>
      <c r="E332" s="221" t="s">
        <v>1171</v>
      </c>
      <c r="F332" s="222" t="s">
        <v>1172</v>
      </c>
      <c r="G332" s="223" t="s">
        <v>184</v>
      </c>
      <c r="H332" s="224">
        <v>6.7859999999999996</v>
      </c>
      <c r="I332" s="225"/>
      <c r="J332" s="226">
        <f>ROUND(I332*H332,2)</f>
        <v>0</v>
      </c>
      <c r="K332" s="222" t="s">
        <v>144</v>
      </c>
      <c r="L332" s="46"/>
      <c r="M332" s="227" t="s">
        <v>19</v>
      </c>
      <c r="N332" s="228" t="s">
        <v>43</v>
      </c>
      <c r="O332" s="8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1" t="s">
        <v>145</v>
      </c>
      <c r="AT332" s="231" t="s">
        <v>140</v>
      </c>
      <c r="AU332" s="231" t="s">
        <v>82</v>
      </c>
      <c r="AY332" s="19" t="s">
        <v>138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9" t="s">
        <v>80</v>
      </c>
      <c r="BK332" s="232">
        <f>ROUND(I332*H332,2)</f>
        <v>0</v>
      </c>
      <c r="BL332" s="19" t="s">
        <v>145</v>
      </c>
      <c r="BM332" s="231" t="s">
        <v>1983</v>
      </c>
    </row>
    <row r="333" s="2" customFormat="1">
      <c r="A333" s="40"/>
      <c r="B333" s="41"/>
      <c r="C333" s="42"/>
      <c r="D333" s="233" t="s">
        <v>147</v>
      </c>
      <c r="E333" s="42"/>
      <c r="F333" s="234" t="s">
        <v>1172</v>
      </c>
      <c r="G333" s="42"/>
      <c r="H333" s="42"/>
      <c r="I333" s="138"/>
      <c r="J333" s="42"/>
      <c r="K333" s="42"/>
      <c r="L333" s="46"/>
      <c r="M333" s="235"/>
      <c r="N333" s="236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147</v>
      </c>
      <c r="AU333" s="19" t="s">
        <v>82</v>
      </c>
    </row>
    <row r="334" s="13" customFormat="1">
      <c r="A334" s="13"/>
      <c r="B334" s="237"/>
      <c r="C334" s="238"/>
      <c r="D334" s="233" t="s">
        <v>149</v>
      </c>
      <c r="E334" s="239" t="s">
        <v>19</v>
      </c>
      <c r="F334" s="240" t="s">
        <v>1984</v>
      </c>
      <c r="G334" s="238"/>
      <c r="H334" s="241">
        <v>6.7859999999999996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149</v>
      </c>
      <c r="AU334" s="247" t="s">
        <v>82</v>
      </c>
      <c r="AV334" s="13" t="s">
        <v>82</v>
      </c>
      <c r="AW334" s="13" t="s">
        <v>33</v>
      </c>
      <c r="AX334" s="13" t="s">
        <v>80</v>
      </c>
      <c r="AY334" s="247" t="s">
        <v>138</v>
      </c>
    </row>
    <row r="335" s="2" customFormat="1" ht="16.5" customHeight="1">
      <c r="A335" s="40"/>
      <c r="B335" s="41"/>
      <c r="C335" s="220" t="s">
        <v>474</v>
      </c>
      <c r="D335" s="220" t="s">
        <v>140</v>
      </c>
      <c r="E335" s="221" t="s">
        <v>1175</v>
      </c>
      <c r="F335" s="222" t="s">
        <v>1176</v>
      </c>
      <c r="G335" s="223" t="s">
        <v>184</v>
      </c>
      <c r="H335" s="224">
        <v>6.7859999999999996</v>
      </c>
      <c r="I335" s="225"/>
      <c r="J335" s="226">
        <f>ROUND(I335*H335,2)</f>
        <v>0</v>
      </c>
      <c r="K335" s="222" t="s">
        <v>144</v>
      </c>
      <c r="L335" s="46"/>
      <c r="M335" s="227" t="s">
        <v>19</v>
      </c>
      <c r="N335" s="228" t="s">
        <v>43</v>
      </c>
      <c r="O335" s="86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31" t="s">
        <v>145</v>
      </c>
      <c r="AT335" s="231" t="s">
        <v>140</v>
      </c>
      <c r="AU335" s="231" t="s">
        <v>82</v>
      </c>
      <c r="AY335" s="19" t="s">
        <v>138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9" t="s">
        <v>80</v>
      </c>
      <c r="BK335" s="232">
        <f>ROUND(I335*H335,2)</f>
        <v>0</v>
      </c>
      <c r="BL335" s="19" t="s">
        <v>145</v>
      </c>
      <c r="BM335" s="231" t="s">
        <v>1985</v>
      </c>
    </row>
    <row r="336" s="2" customFormat="1">
      <c r="A336" s="40"/>
      <c r="B336" s="41"/>
      <c r="C336" s="42"/>
      <c r="D336" s="233" t="s">
        <v>147</v>
      </c>
      <c r="E336" s="42"/>
      <c r="F336" s="234" t="s">
        <v>1176</v>
      </c>
      <c r="G336" s="42"/>
      <c r="H336" s="42"/>
      <c r="I336" s="138"/>
      <c r="J336" s="42"/>
      <c r="K336" s="42"/>
      <c r="L336" s="46"/>
      <c r="M336" s="235"/>
      <c r="N336" s="23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147</v>
      </c>
      <c r="AU336" s="19" t="s">
        <v>82</v>
      </c>
    </row>
    <row r="337" s="13" customFormat="1">
      <c r="A337" s="13"/>
      <c r="B337" s="237"/>
      <c r="C337" s="238"/>
      <c r="D337" s="233" t="s">
        <v>149</v>
      </c>
      <c r="E337" s="239" t="s">
        <v>19</v>
      </c>
      <c r="F337" s="240" t="s">
        <v>1984</v>
      </c>
      <c r="G337" s="238"/>
      <c r="H337" s="241">
        <v>6.7859999999999996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149</v>
      </c>
      <c r="AU337" s="247" t="s">
        <v>82</v>
      </c>
      <c r="AV337" s="13" t="s">
        <v>82</v>
      </c>
      <c r="AW337" s="13" t="s">
        <v>33</v>
      </c>
      <c r="AX337" s="13" t="s">
        <v>80</v>
      </c>
      <c r="AY337" s="247" t="s">
        <v>138</v>
      </c>
    </row>
    <row r="338" s="12" customFormat="1" ht="22.8" customHeight="1">
      <c r="A338" s="12"/>
      <c r="B338" s="204"/>
      <c r="C338" s="205"/>
      <c r="D338" s="206" t="s">
        <v>71</v>
      </c>
      <c r="E338" s="218" t="s">
        <v>82</v>
      </c>
      <c r="F338" s="218" t="s">
        <v>377</v>
      </c>
      <c r="G338" s="205"/>
      <c r="H338" s="205"/>
      <c r="I338" s="208"/>
      <c r="J338" s="219">
        <f>BK338</f>
        <v>0</v>
      </c>
      <c r="K338" s="205"/>
      <c r="L338" s="210"/>
      <c r="M338" s="211"/>
      <c r="N338" s="212"/>
      <c r="O338" s="212"/>
      <c r="P338" s="213">
        <f>SUM(P339:P380)</f>
        <v>0</v>
      </c>
      <c r="Q338" s="212"/>
      <c r="R338" s="213">
        <f>SUM(R339:R380)</f>
        <v>116.1152452</v>
      </c>
      <c r="S338" s="212"/>
      <c r="T338" s="214">
        <f>SUM(T339:T380)</f>
        <v>11.893000000000001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5" t="s">
        <v>80</v>
      </c>
      <c r="AT338" s="216" t="s">
        <v>71</v>
      </c>
      <c r="AU338" s="216" t="s">
        <v>80</v>
      </c>
      <c r="AY338" s="215" t="s">
        <v>138</v>
      </c>
      <c r="BK338" s="217">
        <f>SUM(BK339:BK380)</f>
        <v>0</v>
      </c>
    </row>
    <row r="339" s="2" customFormat="1" ht="24" customHeight="1">
      <c r="A339" s="40"/>
      <c r="B339" s="41"/>
      <c r="C339" s="220" t="s">
        <v>480</v>
      </c>
      <c r="D339" s="220" t="s">
        <v>140</v>
      </c>
      <c r="E339" s="221" t="s">
        <v>1178</v>
      </c>
      <c r="F339" s="222" t="s">
        <v>1179</v>
      </c>
      <c r="G339" s="223" t="s">
        <v>496</v>
      </c>
      <c r="H339" s="224">
        <v>16</v>
      </c>
      <c r="I339" s="225"/>
      <c r="J339" s="226">
        <f>ROUND(I339*H339,2)</f>
        <v>0</v>
      </c>
      <c r="K339" s="222" t="s">
        <v>144</v>
      </c>
      <c r="L339" s="46"/>
      <c r="M339" s="227" t="s">
        <v>19</v>
      </c>
      <c r="N339" s="228" t="s">
        <v>43</v>
      </c>
      <c r="O339" s="86"/>
      <c r="P339" s="229">
        <f>O339*H339</f>
        <v>0</v>
      </c>
      <c r="Q339" s="229">
        <v>0.00114</v>
      </c>
      <c r="R339" s="229">
        <f>Q339*H339</f>
        <v>0.018239999999999999</v>
      </c>
      <c r="S339" s="229">
        <v>0</v>
      </c>
      <c r="T339" s="23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31" t="s">
        <v>145</v>
      </c>
      <c r="AT339" s="231" t="s">
        <v>140</v>
      </c>
      <c r="AU339" s="231" t="s">
        <v>82</v>
      </c>
      <c r="AY339" s="19" t="s">
        <v>138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9" t="s">
        <v>80</v>
      </c>
      <c r="BK339" s="232">
        <f>ROUND(I339*H339,2)</f>
        <v>0</v>
      </c>
      <c r="BL339" s="19" t="s">
        <v>145</v>
      </c>
      <c r="BM339" s="231" t="s">
        <v>1986</v>
      </c>
    </row>
    <row r="340" s="2" customFormat="1">
      <c r="A340" s="40"/>
      <c r="B340" s="41"/>
      <c r="C340" s="42"/>
      <c r="D340" s="233" t="s">
        <v>147</v>
      </c>
      <c r="E340" s="42"/>
      <c r="F340" s="234" t="s">
        <v>1179</v>
      </c>
      <c r="G340" s="42"/>
      <c r="H340" s="42"/>
      <c r="I340" s="138"/>
      <c r="J340" s="42"/>
      <c r="K340" s="42"/>
      <c r="L340" s="46"/>
      <c r="M340" s="235"/>
      <c r="N340" s="236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147</v>
      </c>
      <c r="AU340" s="19" t="s">
        <v>82</v>
      </c>
    </row>
    <row r="341" s="14" customFormat="1">
      <c r="A341" s="14"/>
      <c r="B341" s="249"/>
      <c r="C341" s="250"/>
      <c r="D341" s="233" t="s">
        <v>149</v>
      </c>
      <c r="E341" s="251" t="s">
        <v>19</v>
      </c>
      <c r="F341" s="252" t="s">
        <v>1181</v>
      </c>
      <c r="G341" s="250"/>
      <c r="H341" s="251" t="s">
        <v>19</v>
      </c>
      <c r="I341" s="253"/>
      <c r="J341" s="250"/>
      <c r="K341" s="250"/>
      <c r="L341" s="254"/>
      <c r="M341" s="255"/>
      <c r="N341" s="256"/>
      <c r="O341" s="256"/>
      <c r="P341" s="256"/>
      <c r="Q341" s="256"/>
      <c r="R341" s="256"/>
      <c r="S341" s="256"/>
      <c r="T341" s="25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8" t="s">
        <v>149</v>
      </c>
      <c r="AU341" s="258" t="s">
        <v>82</v>
      </c>
      <c r="AV341" s="14" t="s">
        <v>80</v>
      </c>
      <c r="AW341" s="14" t="s">
        <v>33</v>
      </c>
      <c r="AX341" s="14" t="s">
        <v>72</v>
      </c>
      <c r="AY341" s="258" t="s">
        <v>138</v>
      </c>
    </row>
    <row r="342" s="13" customFormat="1">
      <c r="A342" s="13"/>
      <c r="B342" s="237"/>
      <c r="C342" s="238"/>
      <c r="D342" s="233" t="s">
        <v>149</v>
      </c>
      <c r="E342" s="239" t="s">
        <v>19</v>
      </c>
      <c r="F342" s="240" t="s">
        <v>1182</v>
      </c>
      <c r="G342" s="238"/>
      <c r="H342" s="241">
        <v>16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149</v>
      </c>
      <c r="AU342" s="247" t="s">
        <v>82</v>
      </c>
      <c r="AV342" s="13" t="s">
        <v>82</v>
      </c>
      <c r="AW342" s="13" t="s">
        <v>33</v>
      </c>
      <c r="AX342" s="13" t="s">
        <v>80</v>
      </c>
      <c r="AY342" s="247" t="s">
        <v>138</v>
      </c>
    </row>
    <row r="343" s="2" customFormat="1" ht="24" customHeight="1">
      <c r="A343" s="40"/>
      <c r="B343" s="41"/>
      <c r="C343" s="220" t="s">
        <v>485</v>
      </c>
      <c r="D343" s="220" t="s">
        <v>140</v>
      </c>
      <c r="E343" s="221" t="s">
        <v>1183</v>
      </c>
      <c r="F343" s="222" t="s">
        <v>1184</v>
      </c>
      <c r="G343" s="223" t="s">
        <v>496</v>
      </c>
      <c r="H343" s="224">
        <v>64.400000000000006</v>
      </c>
      <c r="I343" s="225"/>
      <c r="J343" s="226">
        <f>ROUND(I343*H343,2)</f>
        <v>0</v>
      </c>
      <c r="K343" s="222" t="s">
        <v>144</v>
      </c>
      <c r="L343" s="46"/>
      <c r="M343" s="227" t="s">
        <v>19</v>
      </c>
      <c r="N343" s="228" t="s">
        <v>43</v>
      </c>
      <c r="O343" s="86"/>
      <c r="P343" s="229">
        <f>O343*H343</f>
        <v>0</v>
      </c>
      <c r="Q343" s="229">
        <v>0.00013999999999999999</v>
      </c>
      <c r="R343" s="229">
        <f>Q343*H343</f>
        <v>0.0090159999999999997</v>
      </c>
      <c r="S343" s="229">
        <v>0</v>
      </c>
      <c r="T343" s="23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1" t="s">
        <v>145</v>
      </c>
      <c r="AT343" s="231" t="s">
        <v>140</v>
      </c>
      <c r="AU343" s="231" t="s">
        <v>82</v>
      </c>
      <c r="AY343" s="19" t="s">
        <v>138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9" t="s">
        <v>80</v>
      </c>
      <c r="BK343" s="232">
        <f>ROUND(I343*H343,2)</f>
        <v>0</v>
      </c>
      <c r="BL343" s="19" t="s">
        <v>145</v>
      </c>
      <c r="BM343" s="231" t="s">
        <v>1987</v>
      </c>
    </row>
    <row r="344" s="2" customFormat="1">
      <c r="A344" s="40"/>
      <c r="B344" s="41"/>
      <c r="C344" s="42"/>
      <c r="D344" s="233" t="s">
        <v>147</v>
      </c>
      <c r="E344" s="42"/>
      <c r="F344" s="234" t="s">
        <v>1184</v>
      </c>
      <c r="G344" s="42"/>
      <c r="H344" s="42"/>
      <c r="I344" s="138"/>
      <c r="J344" s="42"/>
      <c r="K344" s="42"/>
      <c r="L344" s="46"/>
      <c r="M344" s="235"/>
      <c r="N344" s="23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147</v>
      </c>
      <c r="AU344" s="19" t="s">
        <v>82</v>
      </c>
    </row>
    <row r="345" s="13" customFormat="1">
      <c r="A345" s="13"/>
      <c r="B345" s="237"/>
      <c r="C345" s="238"/>
      <c r="D345" s="233" t="s">
        <v>149</v>
      </c>
      <c r="E345" s="239" t="s">
        <v>19</v>
      </c>
      <c r="F345" s="240" t="s">
        <v>1988</v>
      </c>
      <c r="G345" s="238"/>
      <c r="H345" s="241">
        <v>64.400000000000006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149</v>
      </c>
      <c r="AU345" s="247" t="s">
        <v>82</v>
      </c>
      <c r="AV345" s="13" t="s">
        <v>82</v>
      </c>
      <c r="AW345" s="13" t="s">
        <v>33</v>
      </c>
      <c r="AX345" s="13" t="s">
        <v>80</v>
      </c>
      <c r="AY345" s="247" t="s">
        <v>138</v>
      </c>
    </row>
    <row r="346" s="2" customFormat="1" ht="24" customHeight="1">
      <c r="A346" s="40"/>
      <c r="B346" s="41"/>
      <c r="C346" s="220" t="s">
        <v>493</v>
      </c>
      <c r="D346" s="220" t="s">
        <v>140</v>
      </c>
      <c r="E346" s="221" t="s">
        <v>1187</v>
      </c>
      <c r="F346" s="222" t="s">
        <v>1188</v>
      </c>
      <c r="G346" s="223" t="s">
        <v>496</v>
      </c>
      <c r="H346" s="224">
        <v>26.600000000000001</v>
      </c>
      <c r="I346" s="225"/>
      <c r="J346" s="226">
        <f>ROUND(I346*H346,2)</f>
        <v>0</v>
      </c>
      <c r="K346" s="222" t="s">
        <v>144</v>
      </c>
      <c r="L346" s="46"/>
      <c r="M346" s="227" t="s">
        <v>19</v>
      </c>
      <c r="N346" s="228" t="s">
        <v>43</v>
      </c>
      <c r="O346" s="86"/>
      <c r="P346" s="229">
        <f>O346*H346</f>
        <v>0</v>
      </c>
      <c r="Q346" s="229">
        <v>0.00013999999999999999</v>
      </c>
      <c r="R346" s="229">
        <f>Q346*H346</f>
        <v>0.0037239999999999999</v>
      </c>
      <c r="S346" s="229">
        <v>0</v>
      </c>
      <c r="T346" s="230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31" t="s">
        <v>145</v>
      </c>
      <c r="AT346" s="231" t="s">
        <v>140</v>
      </c>
      <c r="AU346" s="231" t="s">
        <v>82</v>
      </c>
      <c r="AY346" s="19" t="s">
        <v>138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9" t="s">
        <v>80</v>
      </c>
      <c r="BK346" s="232">
        <f>ROUND(I346*H346,2)</f>
        <v>0</v>
      </c>
      <c r="BL346" s="19" t="s">
        <v>145</v>
      </c>
      <c r="BM346" s="231" t="s">
        <v>1989</v>
      </c>
    </row>
    <row r="347" s="2" customFormat="1">
      <c r="A347" s="40"/>
      <c r="B347" s="41"/>
      <c r="C347" s="42"/>
      <c r="D347" s="233" t="s">
        <v>147</v>
      </c>
      <c r="E347" s="42"/>
      <c r="F347" s="234" t="s">
        <v>1188</v>
      </c>
      <c r="G347" s="42"/>
      <c r="H347" s="42"/>
      <c r="I347" s="138"/>
      <c r="J347" s="42"/>
      <c r="K347" s="42"/>
      <c r="L347" s="46"/>
      <c r="M347" s="235"/>
      <c r="N347" s="236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147</v>
      </c>
      <c r="AU347" s="19" t="s">
        <v>82</v>
      </c>
    </row>
    <row r="348" s="13" customFormat="1">
      <c r="A348" s="13"/>
      <c r="B348" s="237"/>
      <c r="C348" s="238"/>
      <c r="D348" s="233" t="s">
        <v>149</v>
      </c>
      <c r="E348" s="239" t="s">
        <v>19</v>
      </c>
      <c r="F348" s="240" t="s">
        <v>1990</v>
      </c>
      <c r="G348" s="238"/>
      <c r="H348" s="241">
        <v>26.600000000000001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149</v>
      </c>
      <c r="AU348" s="247" t="s">
        <v>82</v>
      </c>
      <c r="AV348" s="13" t="s">
        <v>82</v>
      </c>
      <c r="AW348" s="13" t="s">
        <v>33</v>
      </c>
      <c r="AX348" s="13" t="s">
        <v>80</v>
      </c>
      <c r="AY348" s="247" t="s">
        <v>138</v>
      </c>
    </row>
    <row r="349" s="2" customFormat="1" ht="24" customHeight="1">
      <c r="A349" s="40"/>
      <c r="B349" s="41"/>
      <c r="C349" s="220" t="s">
        <v>499</v>
      </c>
      <c r="D349" s="220" t="s">
        <v>140</v>
      </c>
      <c r="E349" s="221" t="s">
        <v>1191</v>
      </c>
      <c r="F349" s="222" t="s">
        <v>1192</v>
      </c>
      <c r="G349" s="223" t="s">
        <v>496</v>
      </c>
      <c r="H349" s="224">
        <v>19.600000000000001</v>
      </c>
      <c r="I349" s="225"/>
      <c r="J349" s="226">
        <f>ROUND(I349*H349,2)</f>
        <v>0</v>
      </c>
      <c r="K349" s="222" t="s">
        <v>144</v>
      </c>
      <c r="L349" s="46"/>
      <c r="M349" s="227" t="s">
        <v>19</v>
      </c>
      <c r="N349" s="228" t="s">
        <v>43</v>
      </c>
      <c r="O349" s="86"/>
      <c r="P349" s="229">
        <f>O349*H349</f>
        <v>0</v>
      </c>
      <c r="Q349" s="229">
        <v>0.00016000000000000001</v>
      </c>
      <c r="R349" s="229">
        <f>Q349*H349</f>
        <v>0.0031360000000000003</v>
      </c>
      <c r="S349" s="229">
        <v>0</v>
      </c>
      <c r="T349" s="230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1" t="s">
        <v>145</v>
      </c>
      <c r="AT349" s="231" t="s">
        <v>140</v>
      </c>
      <c r="AU349" s="231" t="s">
        <v>82</v>
      </c>
      <c r="AY349" s="19" t="s">
        <v>138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9" t="s">
        <v>80</v>
      </c>
      <c r="BK349" s="232">
        <f>ROUND(I349*H349,2)</f>
        <v>0</v>
      </c>
      <c r="BL349" s="19" t="s">
        <v>145</v>
      </c>
      <c r="BM349" s="231" t="s">
        <v>1991</v>
      </c>
    </row>
    <row r="350" s="2" customFormat="1">
      <c r="A350" s="40"/>
      <c r="B350" s="41"/>
      <c r="C350" s="42"/>
      <c r="D350" s="233" t="s">
        <v>147</v>
      </c>
      <c r="E350" s="42"/>
      <c r="F350" s="234" t="s">
        <v>1192</v>
      </c>
      <c r="G350" s="42"/>
      <c r="H350" s="42"/>
      <c r="I350" s="138"/>
      <c r="J350" s="42"/>
      <c r="K350" s="42"/>
      <c r="L350" s="46"/>
      <c r="M350" s="235"/>
      <c r="N350" s="236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147</v>
      </c>
      <c r="AU350" s="19" t="s">
        <v>82</v>
      </c>
    </row>
    <row r="351" s="13" customFormat="1">
      <c r="A351" s="13"/>
      <c r="B351" s="237"/>
      <c r="C351" s="238"/>
      <c r="D351" s="233" t="s">
        <v>149</v>
      </c>
      <c r="E351" s="239" t="s">
        <v>19</v>
      </c>
      <c r="F351" s="240" t="s">
        <v>1992</v>
      </c>
      <c r="G351" s="238"/>
      <c r="H351" s="241">
        <v>19.600000000000001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149</v>
      </c>
      <c r="AU351" s="247" t="s">
        <v>82</v>
      </c>
      <c r="AV351" s="13" t="s">
        <v>82</v>
      </c>
      <c r="AW351" s="13" t="s">
        <v>33</v>
      </c>
      <c r="AX351" s="13" t="s">
        <v>80</v>
      </c>
      <c r="AY351" s="247" t="s">
        <v>138</v>
      </c>
    </row>
    <row r="352" s="2" customFormat="1" ht="24" customHeight="1">
      <c r="A352" s="40"/>
      <c r="B352" s="41"/>
      <c r="C352" s="220" t="s">
        <v>508</v>
      </c>
      <c r="D352" s="220" t="s">
        <v>140</v>
      </c>
      <c r="E352" s="221" t="s">
        <v>1195</v>
      </c>
      <c r="F352" s="222" t="s">
        <v>1196</v>
      </c>
      <c r="G352" s="223" t="s">
        <v>496</v>
      </c>
      <c r="H352" s="224">
        <v>91</v>
      </c>
      <c r="I352" s="225"/>
      <c r="J352" s="226">
        <f>ROUND(I352*H352,2)</f>
        <v>0</v>
      </c>
      <c r="K352" s="222" t="s">
        <v>144</v>
      </c>
      <c r="L352" s="46"/>
      <c r="M352" s="227" t="s">
        <v>19</v>
      </c>
      <c r="N352" s="228" t="s">
        <v>43</v>
      </c>
      <c r="O352" s="86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31" t="s">
        <v>145</v>
      </c>
      <c r="AT352" s="231" t="s">
        <v>140</v>
      </c>
      <c r="AU352" s="231" t="s">
        <v>82</v>
      </c>
      <c r="AY352" s="19" t="s">
        <v>138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9" t="s">
        <v>80</v>
      </c>
      <c r="BK352" s="232">
        <f>ROUND(I352*H352,2)</f>
        <v>0</v>
      </c>
      <c r="BL352" s="19" t="s">
        <v>145</v>
      </c>
      <c r="BM352" s="231" t="s">
        <v>1993</v>
      </c>
    </row>
    <row r="353" s="2" customFormat="1">
      <c r="A353" s="40"/>
      <c r="B353" s="41"/>
      <c r="C353" s="42"/>
      <c r="D353" s="233" t="s">
        <v>147</v>
      </c>
      <c r="E353" s="42"/>
      <c r="F353" s="234" t="s">
        <v>1196</v>
      </c>
      <c r="G353" s="42"/>
      <c r="H353" s="42"/>
      <c r="I353" s="138"/>
      <c r="J353" s="42"/>
      <c r="K353" s="42"/>
      <c r="L353" s="46"/>
      <c r="M353" s="235"/>
      <c r="N353" s="236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147</v>
      </c>
      <c r="AU353" s="19" t="s">
        <v>82</v>
      </c>
    </row>
    <row r="354" s="13" customFormat="1">
      <c r="A354" s="13"/>
      <c r="B354" s="237"/>
      <c r="C354" s="238"/>
      <c r="D354" s="233" t="s">
        <v>149</v>
      </c>
      <c r="E354" s="239" t="s">
        <v>19</v>
      </c>
      <c r="F354" s="240" t="s">
        <v>1994</v>
      </c>
      <c r="G354" s="238"/>
      <c r="H354" s="241">
        <v>91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149</v>
      </c>
      <c r="AU354" s="247" t="s">
        <v>82</v>
      </c>
      <c r="AV354" s="13" t="s">
        <v>82</v>
      </c>
      <c r="AW354" s="13" t="s">
        <v>33</v>
      </c>
      <c r="AX354" s="13" t="s">
        <v>80</v>
      </c>
      <c r="AY354" s="247" t="s">
        <v>138</v>
      </c>
    </row>
    <row r="355" s="2" customFormat="1" ht="16.5" customHeight="1">
      <c r="A355" s="40"/>
      <c r="B355" s="41"/>
      <c r="C355" s="259" t="s">
        <v>515</v>
      </c>
      <c r="D355" s="259" t="s">
        <v>268</v>
      </c>
      <c r="E355" s="260" t="s">
        <v>1199</v>
      </c>
      <c r="F355" s="261" t="s">
        <v>1995</v>
      </c>
      <c r="G355" s="262" t="s">
        <v>184</v>
      </c>
      <c r="H355" s="263">
        <v>29.260000000000002</v>
      </c>
      <c r="I355" s="264"/>
      <c r="J355" s="265">
        <f>ROUND(I355*H355,2)</f>
        <v>0</v>
      </c>
      <c r="K355" s="261" t="s">
        <v>1939</v>
      </c>
      <c r="L355" s="266"/>
      <c r="M355" s="267" t="s">
        <v>19</v>
      </c>
      <c r="N355" s="268" t="s">
        <v>43</v>
      </c>
      <c r="O355" s="86"/>
      <c r="P355" s="229">
        <f>O355*H355</f>
        <v>0</v>
      </c>
      <c r="Q355" s="229">
        <v>2.4289999999999998</v>
      </c>
      <c r="R355" s="229">
        <f>Q355*H355</f>
        <v>71.072540000000004</v>
      </c>
      <c r="S355" s="229">
        <v>0</v>
      </c>
      <c r="T355" s="230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31" t="s">
        <v>188</v>
      </c>
      <c r="AT355" s="231" t="s">
        <v>268</v>
      </c>
      <c r="AU355" s="231" t="s">
        <v>82</v>
      </c>
      <c r="AY355" s="19" t="s">
        <v>138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9" t="s">
        <v>80</v>
      </c>
      <c r="BK355" s="232">
        <f>ROUND(I355*H355,2)</f>
        <v>0</v>
      </c>
      <c r="BL355" s="19" t="s">
        <v>145</v>
      </c>
      <c r="BM355" s="231" t="s">
        <v>1996</v>
      </c>
    </row>
    <row r="356" s="2" customFormat="1">
      <c r="A356" s="40"/>
      <c r="B356" s="41"/>
      <c r="C356" s="42"/>
      <c r="D356" s="233" t="s">
        <v>147</v>
      </c>
      <c r="E356" s="42"/>
      <c r="F356" s="234" t="s">
        <v>1995</v>
      </c>
      <c r="G356" s="42"/>
      <c r="H356" s="42"/>
      <c r="I356" s="138"/>
      <c r="J356" s="42"/>
      <c r="K356" s="42"/>
      <c r="L356" s="46"/>
      <c r="M356" s="235"/>
      <c r="N356" s="236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147</v>
      </c>
      <c r="AU356" s="19" t="s">
        <v>82</v>
      </c>
    </row>
    <row r="357" s="13" customFormat="1">
      <c r="A357" s="13"/>
      <c r="B357" s="237"/>
      <c r="C357" s="238"/>
      <c r="D357" s="233" t="s">
        <v>149</v>
      </c>
      <c r="E357" s="239" t="s">
        <v>19</v>
      </c>
      <c r="F357" s="240" t="s">
        <v>1997</v>
      </c>
      <c r="G357" s="238"/>
      <c r="H357" s="241">
        <v>29.260000000000002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149</v>
      </c>
      <c r="AU357" s="247" t="s">
        <v>82</v>
      </c>
      <c r="AV357" s="13" t="s">
        <v>82</v>
      </c>
      <c r="AW357" s="13" t="s">
        <v>33</v>
      </c>
      <c r="AX357" s="13" t="s">
        <v>80</v>
      </c>
      <c r="AY357" s="247" t="s">
        <v>138</v>
      </c>
    </row>
    <row r="358" s="2" customFormat="1" ht="24" customHeight="1">
      <c r="A358" s="40"/>
      <c r="B358" s="41"/>
      <c r="C358" s="220" t="s">
        <v>523</v>
      </c>
      <c r="D358" s="220" t="s">
        <v>140</v>
      </c>
      <c r="E358" s="221" t="s">
        <v>1203</v>
      </c>
      <c r="F358" s="222" t="s">
        <v>1204</v>
      </c>
      <c r="G358" s="223" t="s">
        <v>305</v>
      </c>
      <c r="H358" s="224">
        <v>4.9740000000000002</v>
      </c>
      <c r="I358" s="225"/>
      <c r="J358" s="226">
        <f>ROUND(I358*H358,2)</f>
        <v>0</v>
      </c>
      <c r="K358" s="222" t="s">
        <v>144</v>
      </c>
      <c r="L358" s="46"/>
      <c r="M358" s="227" t="s">
        <v>19</v>
      </c>
      <c r="N358" s="228" t="s">
        <v>43</v>
      </c>
      <c r="O358" s="86"/>
      <c r="P358" s="229">
        <f>O358*H358</f>
        <v>0</v>
      </c>
      <c r="Q358" s="229">
        <v>1.1133200000000001</v>
      </c>
      <c r="R358" s="229">
        <f>Q358*H358</f>
        <v>5.5376536800000009</v>
      </c>
      <c r="S358" s="229">
        <v>0</v>
      </c>
      <c r="T358" s="230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31" t="s">
        <v>145</v>
      </c>
      <c r="AT358" s="231" t="s">
        <v>140</v>
      </c>
      <c r="AU358" s="231" t="s">
        <v>82</v>
      </c>
      <c r="AY358" s="19" t="s">
        <v>138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9" t="s">
        <v>80</v>
      </c>
      <c r="BK358" s="232">
        <f>ROUND(I358*H358,2)</f>
        <v>0</v>
      </c>
      <c r="BL358" s="19" t="s">
        <v>145</v>
      </c>
      <c r="BM358" s="231" t="s">
        <v>1998</v>
      </c>
    </row>
    <row r="359" s="2" customFormat="1">
      <c r="A359" s="40"/>
      <c r="B359" s="41"/>
      <c r="C359" s="42"/>
      <c r="D359" s="233" t="s">
        <v>147</v>
      </c>
      <c r="E359" s="42"/>
      <c r="F359" s="234" t="s">
        <v>1204</v>
      </c>
      <c r="G359" s="42"/>
      <c r="H359" s="42"/>
      <c r="I359" s="138"/>
      <c r="J359" s="42"/>
      <c r="K359" s="42"/>
      <c r="L359" s="46"/>
      <c r="M359" s="235"/>
      <c r="N359" s="236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147</v>
      </c>
      <c r="AU359" s="19" t="s">
        <v>82</v>
      </c>
    </row>
    <row r="360" s="14" customFormat="1">
      <c r="A360" s="14"/>
      <c r="B360" s="249"/>
      <c r="C360" s="250"/>
      <c r="D360" s="233" t="s">
        <v>149</v>
      </c>
      <c r="E360" s="251" t="s">
        <v>19</v>
      </c>
      <c r="F360" s="252" t="s">
        <v>1206</v>
      </c>
      <c r="G360" s="250"/>
      <c r="H360" s="251" t="s">
        <v>19</v>
      </c>
      <c r="I360" s="253"/>
      <c r="J360" s="250"/>
      <c r="K360" s="250"/>
      <c r="L360" s="254"/>
      <c r="M360" s="255"/>
      <c r="N360" s="256"/>
      <c r="O360" s="256"/>
      <c r="P360" s="256"/>
      <c r="Q360" s="256"/>
      <c r="R360" s="256"/>
      <c r="S360" s="256"/>
      <c r="T360" s="25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8" t="s">
        <v>149</v>
      </c>
      <c r="AU360" s="258" t="s">
        <v>82</v>
      </c>
      <c r="AV360" s="14" t="s">
        <v>80</v>
      </c>
      <c r="AW360" s="14" t="s">
        <v>33</v>
      </c>
      <c r="AX360" s="14" t="s">
        <v>72</v>
      </c>
      <c r="AY360" s="258" t="s">
        <v>138</v>
      </c>
    </row>
    <row r="361" s="13" customFormat="1">
      <c r="A361" s="13"/>
      <c r="B361" s="237"/>
      <c r="C361" s="238"/>
      <c r="D361" s="233" t="s">
        <v>149</v>
      </c>
      <c r="E361" s="239" t="s">
        <v>19</v>
      </c>
      <c r="F361" s="240" t="s">
        <v>1999</v>
      </c>
      <c r="G361" s="238"/>
      <c r="H361" s="241">
        <v>4.9740000000000002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149</v>
      </c>
      <c r="AU361" s="247" t="s">
        <v>82</v>
      </c>
      <c r="AV361" s="13" t="s">
        <v>82</v>
      </c>
      <c r="AW361" s="13" t="s">
        <v>33</v>
      </c>
      <c r="AX361" s="13" t="s">
        <v>80</v>
      </c>
      <c r="AY361" s="247" t="s">
        <v>138</v>
      </c>
    </row>
    <row r="362" s="2" customFormat="1" ht="24" customHeight="1">
      <c r="A362" s="40"/>
      <c r="B362" s="41"/>
      <c r="C362" s="220" t="s">
        <v>530</v>
      </c>
      <c r="D362" s="220" t="s">
        <v>140</v>
      </c>
      <c r="E362" s="221" t="s">
        <v>1208</v>
      </c>
      <c r="F362" s="222" t="s">
        <v>1209</v>
      </c>
      <c r="G362" s="223" t="s">
        <v>496</v>
      </c>
      <c r="H362" s="224">
        <v>7</v>
      </c>
      <c r="I362" s="225"/>
      <c r="J362" s="226">
        <f>ROUND(I362*H362,2)</f>
        <v>0</v>
      </c>
      <c r="K362" s="222" t="s">
        <v>144</v>
      </c>
      <c r="L362" s="46"/>
      <c r="M362" s="227" t="s">
        <v>19</v>
      </c>
      <c r="N362" s="228" t="s">
        <v>43</v>
      </c>
      <c r="O362" s="86"/>
      <c r="P362" s="229">
        <f>O362*H362</f>
        <v>0</v>
      </c>
      <c r="Q362" s="229">
        <v>0</v>
      </c>
      <c r="R362" s="229">
        <f>Q362*H362</f>
        <v>0</v>
      </c>
      <c r="S362" s="229">
        <v>1.6990000000000001</v>
      </c>
      <c r="T362" s="230">
        <f>S362*H362</f>
        <v>11.893000000000001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31" t="s">
        <v>145</v>
      </c>
      <c r="AT362" s="231" t="s">
        <v>140</v>
      </c>
      <c r="AU362" s="231" t="s">
        <v>82</v>
      </c>
      <c r="AY362" s="19" t="s">
        <v>138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9" t="s">
        <v>80</v>
      </c>
      <c r="BK362" s="232">
        <f>ROUND(I362*H362,2)</f>
        <v>0</v>
      </c>
      <c r="BL362" s="19" t="s">
        <v>145</v>
      </c>
      <c r="BM362" s="231" t="s">
        <v>2000</v>
      </c>
    </row>
    <row r="363" s="2" customFormat="1">
      <c r="A363" s="40"/>
      <c r="B363" s="41"/>
      <c r="C363" s="42"/>
      <c r="D363" s="233" t="s">
        <v>147</v>
      </c>
      <c r="E363" s="42"/>
      <c r="F363" s="234" t="s">
        <v>1209</v>
      </c>
      <c r="G363" s="42"/>
      <c r="H363" s="42"/>
      <c r="I363" s="138"/>
      <c r="J363" s="42"/>
      <c r="K363" s="42"/>
      <c r="L363" s="46"/>
      <c r="M363" s="235"/>
      <c r="N363" s="236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147</v>
      </c>
      <c r="AU363" s="19" t="s">
        <v>82</v>
      </c>
    </row>
    <row r="364" s="13" customFormat="1">
      <c r="A364" s="13"/>
      <c r="B364" s="237"/>
      <c r="C364" s="238"/>
      <c r="D364" s="233" t="s">
        <v>149</v>
      </c>
      <c r="E364" s="239" t="s">
        <v>19</v>
      </c>
      <c r="F364" s="240" t="s">
        <v>1211</v>
      </c>
      <c r="G364" s="238"/>
      <c r="H364" s="241">
        <v>7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149</v>
      </c>
      <c r="AU364" s="247" t="s">
        <v>82</v>
      </c>
      <c r="AV364" s="13" t="s">
        <v>82</v>
      </c>
      <c r="AW364" s="13" t="s">
        <v>33</v>
      </c>
      <c r="AX364" s="13" t="s">
        <v>80</v>
      </c>
      <c r="AY364" s="247" t="s">
        <v>138</v>
      </c>
    </row>
    <row r="365" s="2" customFormat="1" ht="16.5" customHeight="1">
      <c r="A365" s="40"/>
      <c r="B365" s="41"/>
      <c r="C365" s="220" t="s">
        <v>536</v>
      </c>
      <c r="D365" s="220" t="s">
        <v>140</v>
      </c>
      <c r="E365" s="221" t="s">
        <v>1212</v>
      </c>
      <c r="F365" s="222" t="s">
        <v>1213</v>
      </c>
      <c r="G365" s="223" t="s">
        <v>184</v>
      </c>
      <c r="H365" s="224">
        <v>14.1</v>
      </c>
      <c r="I365" s="225"/>
      <c r="J365" s="226">
        <f>ROUND(I365*H365,2)</f>
        <v>0</v>
      </c>
      <c r="K365" s="222" t="s">
        <v>144</v>
      </c>
      <c r="L365" s="46"/>
      <c r="M365" s="227" t="s">
        <v>19</v>
      </c>
      <c r="N365" s="228" t="s">
        <v>43</v>
      </c>
      <c r="O365" s="86"/>
      <c r="P365" s="229">
        <f>O365*H365</f>
        <v>0</v>
      </c>
      <c r="Q365" s="229">
        <v>2.5262500000000001</v>
      </c>
      <c r="R365" s="229">
        <f>Q365*H365</f>
        <v>35.620125000000002</v>
      </c>
      <c r="S365" s="229">
        <v>0</v>
      </c>
      <c r="T365" s="230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1" t="s">
        <v>145</v>
      </c>
      <c r="AT365" s="231" t="s">
        <v>140</v>
      </c>
      <c r="AU365" s="231" t="s">
        <v>82</v>
      </c>
      <c r="AY365" s="19" t="s">
        <v>138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9" t="s">
        <v>80</v>
      </c>
      <c r="BK365" s="232">
        <f>ROUND(I365*H365,2)</f>
        <v>0</v>
      </c>
      <c r="BL365" s="19" t="s">
        <v>145</v>
      </c>
      <c r="BM365" s="231" t="s">
        <v>2001</v>
      </c>
    </row>
    <row r="366" s="2" customFormat="1">
      <c r="A366" s="40"/>
      <c r="B366" s="41"/>
      <c r="C366" s="42"/>
      <c r="D366" s="233" t="s">
        <v>147</v>
      </c>
      <c r="E366" s="42"/>
      <c r="F366" s="234" t="s">
        <v>1213</v>
      </c>
      <c r="G366" s="42"/>
      <c r="H366" s="42"/>
      <c r="I366" s="138"/>
      <c r="J366" s="42"/>
      <c r="K366" s="42"/>
      <c r="L366" s="46"/>
      <c r="M366" s="235"/>
      <c r="N366" s="23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147</v>
      </c>
      <c r="AU366" s="19" t="s">
        <v>82</v>
      </c>
    </row>
    <row r="367" s="14" customFormat="1">
      <c r="A367" s="14"/>
      <c r="B367" s="249"/>
      <c r="C367" s="250"/>
      <c r="D367" s="233" t="s">
        <v>149</v>
      </c>
      <c r="E367" s="251" t="s">
        <v>19</v>
      </c>
      <c r="F367" s="252" t="s">
        <v>1215</v>
      </c>
      <c r="G367" s="250"/>
      <c r="H367" s="251" t="s">
        <v>19</v>
      </c>
      <c r="I367" s="253"/>
      <c r="J367" s="250"/>
      <c r="K367" s="250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149</v>
      </c>
      <c r="AU367" s="258" t="s">
        <v>82</v>
      </c>
      <c r="AV367" s="14" t="s">
        <v>80</v>
      </c>
      <c r="AW367" s="14" t="s">
        <v>33</v>
      </c>
      <c r="AX367" s="14" t="s">
        <v>72</v>
      </c>
      <c r="AY367" s="258" t="s">
        <v>138</v>
      </c>
    </row>
    <row r="368" s="13" customFormat="1">
      <c r="A368" s="13"/>
      <c r="B368" s="237"/>
      <c r="C368" s="238"/>
      <c r="D368" s="233" t="s">
        <v>149</v>
      </c>
      <c r="E368" s="239" t="s">
        <v>19</v>
      </c>
      <c r="F368" s="240" t="s">
        <v>2002</v>
      </c>
      <c r="G368" s="238"/>
      <c r="H368" s="241">
        <v>14.1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149</v>
      </c>
      <c r="AU368" s="247" t="s">
        <v>82</v>
      </c>
      <c r="AV368" s="13" t="s">
        <v>82</v>
      </c>
      <c r="AW368" s="13" t="s">
        <v>33</v>
      </c>
      <c r="AX368" s="13" t="s">
        <v>80</v>
      </c>
      <c r="AY368" s="247" t="s">
        <v>138</v>
      </c>
    </row>
    <row r="369" s="2" customFormat="1" ht="16.5" customHeight="1">
      <c r="A369" s="40"/>
      <c r="B369" s="41"/>
      <c r="C369" s="220" t="s">
        <v>542</v>
      </c>
      <c r="D369" s="220" t="s">
        <v>140</v>
      </c>
      <c r="E369" s="221" t="s">
        <v>1217</v>
      </c>
      <c r="F369" s="222" t="s">
        <v>1218</v>
      </c>
      <c r="G369" s="223" t="s">
        <v>143</v>
      </c>
      <c r="H369" s="224">
        <v>30.199999999999999</v>
      </c>
      <c r="I369" s="225"/>
      <c r="J369" s="226">
        <f>ROUND(I369*H369,2)</f>
        <v>0</v>
      </c>
      <c r="K369" s="222" t="s">
        <v>144</v>
      </c>
      <c r="L369" s="46"/>
      <c r="M369" s="227" t="s">
        <v>19</v>
      </c>
      <c r="N369" s="228" t="s">
        <v>43</v>
      </c>
      <c r="O369" s="86"/>
      <c r="P369" s="229">
        <f>O369*H369</f>
        <v>0</v>
      </c>
      <c r="Q369" s="229">
        <v>0.0014400000000000001</v>
      </c>
      <c r="R369" s="229">
        <f>Q369*H369</f>
        <v>0.043487999999999999</v>
      </c>
      <c r="S369" s="229">
        <v>0</v>
      </c>
      <c r="T369" s="230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31" t="s">
        <v>145</v>
      </c>
      <c r="AT369" s="231" t="s">
        <v>140</v>
      </c>
      <c r="AU369" s="231" t="s">
        <v>82</v>
      </c>
      <c r="AY369" s="19" t="s">
        <v>138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9" t="s">
        <v>80</v>
      </c>
      <c r="BK369" s="232">
        <f>ROUND(I369*H369,2)</f>
        <v>0</v>
      </c>
      <c r="BL369" s="19" t="s">
        <v>145</v>
      </c>
      <c r="BM369" s="231" t="s">
        <v>2003</v>
      </c>
    </row>
    <row r="370" s="2" customFormat="1">
      <c r="A370" s="40"/>
      <c r="B370" s="41"/>
      <c r="C370" s="42"/>
      <c r="D370" s="233" t="s">
        <v>147</v>
      </c>
      <c r="E370" s="42"/>
      <c r="F370" s="234" t="s">
        <v>1218</v>
      </c>
      <c r="G370" s="42"/>
      <c r="H370" s="42"/>
      <c r="I370" s="138"/>
      <c r="J370" s="42"/>
      <c r="K370" s="42"/>
      <c r="L370" s="46"/>
      <c r="M370" s="235"/>
      <c r="N370" s="236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147</v>
      </c>
      <c r="AU370" s="19" t="s">
        <v>82</v>
      </c>
    </row>
    <row r="371" s="14" customFormat="1">
      <c r="A371" s="14"/>
      <c r="B371" s="249"/>
      <c r="C371" s="250"/>
      <c r="D371" s="233" t="s">
        <v>149</v>
      </c>
      <c r="E371" s="251" t="s">
        <v>19</v>
      </c>
      <c r="F371" s="252" t="s">
        <v>1218</v>
      </c>
      <c r="G371" s="250"/>
      <c r="H371" s="251" t="s">
        <v>19</v>
      </c>
      <c r="I371" s="253"/>
      <c r="J371" s="250"/>
      <c r="K371" s="250"/>
      <c r="L371" s="254"/>
      <c r="M371" s="255"/>
      <c r="N371" s="256"/>
      <c r="O371" s="256"/>
      <c r="P371" s="256"/>
      <c r="Q371" s="256"/>
      <c r="R371" s="256"/>
      <c r="S371" s="256"/>
      <c r="T371" s="25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8" t="s">
        <v>149</v>
      </c>
      <c r="AU371" s="258" t="s">
        <v>82</v>
      </c>
      <c r="AV371" s="14" t="s">
        <v>80</v>
      </c>
      <c r="AW371" s="14" t="s">
        <v>33</v>
      </c>
      <c r="AX371" s="14" t="s">
        <v>72</v>
      </c>
      <c r="AY371" s="258" t="s">
        <v>138</v>
      </c>
    </row>
    <row r="372" s="14" customFormat="1">
      <c r="A372" s="14"/>
      <c r="B372" s="249"/>
      <c r="C372" s="250"/>
      <c r="D372" s="233" t="s">
        <v>149</v>
      </c>
      <c r="E372" s="251" t="s">
        <v>19</v>
      </c>
      <c r="F372" s="252" t="s">
        <v>1220</v>
      </c>
      <c r="G372" s="250"/>
      <c r="H372" s="251" t="s">
        <v>19</v>
      </c>
      <c r="I372" s="253"/>
      <c r="J372" s="250"/>
      <c r="K372" s="250"/>
      <c r="L372" s="254"/>
      <c r="M372" s="255"/>
      <c r="N372" s="256"/>
      <c r="O372" s="256"/>
      <c r="P372" s="256"/>
      <c r="Q372" s="256"/>
      <c r="R372" s="256"/>
      <c r="S372" s="256"/>
      <c r="T372" s="25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8" t="s">
        <v>149</v>
      </c>
      <c r="AU372" s="258" t="s">
        <v>82</v>
      </c>
      <c r="AV372" s="14" t="s">
        <v>80</v>
      </c>
      <c r="AW372" s="14" t="s">
        <v>33</v>
      </c>
      <c r="AX372" s="14" t="s">
        <v>72</v>
      </c>
      <c r="AY372" s="258" t="s">
        <v>138</v>
      </c>
    </row>
    <row r="373" s="13" customFormat="1">
      <c r="A373" s="13"/>
      <c r="B373" s="237"/>
      <c r="C373" s="238"/>
      <c r="D373" s="233" t="s">
        <v>149</v>
      </c>
      <c r="E373" s="239" t="s">
        <v>19</v>
      </c>
      <c r="F373" s="240" t="s">
        <v>1221</v>
      </c>
      <c r="G373" s="238"/>
      <c r="H373" s="241">
        <v>30.199999999999999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149</v>
      </c>
      <c r="AU373" s="247" t="s">
        <v>82</v>
      </c>
      <c r="AV373" s="13" t="s">
        <v>82</v>
      </c>
      <c r="AW373" s="13" t="s">
        <v>33</v>
      </c>
      <c r="AX373" s="13" t="s">
        <v>80</v>
      </c>
      <c r="AY373" s="247" t="s">
        <v>138</v>
      </c>
    </row>
    <row r="374" s="2" customFormat="1" ht="16.5" customHeight="1">
      <c r="A374" s="40"/>
      <c r="B374" s="41"/>
      <c r="C374" s="220" t="s">
        <v>548</v>
      </c>
      <c r="D374" s="220" t="s">
        <v>140</v>
      </c>
      <c r="E374" s="221" t="s">
        <v>1222</v>
      </c>
      <c r="F374" s="222" t="s">
        <v>1223</v>
      </c>
      <c r="G374" s="223" t="s">
        <v>143</v>
      </c>
      <c r="H374" s="224">
        <v>30.199999999999999</v>
      </c>
      <c r="I374" s="225"/>
      <c r="J374" s="226">
        <f>ROUND(I374*H374,2)</f>
        <v>0</v>
      </c>
      <c r="K374" s="222" t="s">
        <v>144</v>
      </c>
      <c r="L374" s="46"/>
      <c r="M374" s="227" t="s">
        <v>19</v>
      </c>
      <c r="N374" s="228" t="s">
        <v>43</v>
      </c>
      <c r="O374" s="86"/>
      <c r="P374" s="229">
        <f>O374*H374</f>
        <v>0</v>
      </c>
      <c r="Q374" s="229">
        <v>4.0000000000000003E-05</v>
      </c>
      <c r="R374" s="229">
        <f>Q374*H374</f>
        <v>0.0012080000000000001</v>
      </c>
      <c r="S374" s="229">
        <v>0</v>
      </c>
      <c r="T374" s="23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1" t="s">
        <v>145</v>
      </c>
      <c r="AT374" s="231" t="s">
        <v>140</v>
      </c>
      <c r="AU374" s="231" t="s">
        <v>82</v>
      </c>
      <c r="AY374" s="19" t="s">
        <v>138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9" t="s">
        <v>80</v>
      </c>
      <c r="BK374" s="232">
        <f>ROUND(I374*H374,2)</f>
        <v>0</v>
      </c>
      <c r="BL374" s="19" t="s">
        <v>145</v>
      </c>
      <c r="BM374" s="231" t="s">
        <v>2004</v>
      </c>
    </row>
    <row r="375" s="2" customFormat="1">
      <c r="A375" s="40"/>
      <c r="B375" s="41"/>
      <c r="C375" s="42"/>
      <c r="D375" s="233" t="s">
        <v>147</v>
      </c>
      <c r="E375" s="42"/>
      <c r="F375" s="234" t="s">
        <v>1223</v>
      </c>
      <c r="G375" s="42"/>
      <c r="H375" s="42"/>
      <c r="I375" s="138"/>
      <c r="J375" s="42"/>
      <c r="K375" s="42"/>
      <c r="L375" s="46"/>
      <c r="M375" s="235"/>
      <c r="N375" s="236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147</v>
      </c>
      <c r="AU375" s="19" t="s">
        <v>82</v>
      </c>
    </row>
    <row r="376" s="13" customFormat="1">
      <c r="A376" s="13"/>
      <c r="B376" s="237"/>
      <c r="C376" s="238"/>
      <c r="D376" s="233" t="s">
        <v>149</v>
      </c>
      <c r="E376" s="239" t="s">
        <v>19</v>
      </c>
      <c r="F376" s="240" t="s">
        <v>1225</v>
      </c>
      <c r="G376" s="238"/>
      <c r="H376" s="241">
        <v>30.199999999999999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149</v>
      </c>
      <c r="AU376" s="247" t="s">
        <v>82</v>
      </c>
      <c r="AV376" s="13" t="s">
        <v>82</v>
      </c>
      <c r="AW376" s="13" t="s">
        <v>33</v>
      </c>
      <c r="AX376" s="13" t="s">
        <v>80</v>
      </c>
      <c r="AY376" s="247" t="s">
        <v>138</v>
      </c>
    </row>
    <row r="377" s="2" customFormat="1" ht="24" customHeight="1">
      <c r="A377" s="40"/>
      <c r="B377" s="41"/>
      <c r="C377" s="220" t="s">
        <v>553</v>
      </c>
      <c r="D377" s="220" t="s">
        <v>140</v>
      </c>
      <c r="E377" s="221" t="s">
        <v>1226</v>
      </c>
      <c r="F377" s="222" t="s">
        <v>1227</v>
      </c>
      <c r="G377" s="223" t="s">
        <v>305</v>
      </c>
      <c r="H377" s="224">
        <v>3.6659999999999999</v>
      </c>
      <c r="I377" s="225"/>
      <c r="J377" s="226">
        <f>ROUND(I377*H377,2)</f>
        <v>0</v>
      </c>
      <c r="K377" s="222" t="s">
        <v>144</v>
      </c>
      <c r="L377" s="46"/>
      <c r="M377" s="227" t="s">
        <v>19</v>
      </c>
      <c r="N377" s="228" t="s">
        <v>43</v>
      </c>
      <c r="O377" s="86"/>
      <c r="P377" s="229">
        <f>O377*H377</f>
        <v>0</v>
      </c>
      <c r="Q377" s="229">
        <v>1.0382199999999999</v>
      </c>
      <c r="R377" s="229">
        <f>Q377*H377</f>
        <v>3.8061145199999995</v>
      </c>
      <c r="S377" s="229">
        <v>0</v>
      </c>
      <c r="T377" s="23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1" t="s">
        <v>145</v>
      </c>
      <c r="AT377" s="231" t="s">
        <v>140</v>
      </c>
      <c r="AU377" s="231" t="s">
        <v>82</v>
      </c>
      <c r="AY377" s="19" t="s">
        <v>138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9" t="s">
        <v>80</v>
      </c>
      <c r="BK377" s="232">
        <f>ROUND(I377*H377,2)</f>
        <v>0</v>
      </c>
      <c r="BL377" s="19" t="s">
        <v>145</v>
      </c>
      <c r="BM377" s="231" t="s">
        <v>2005</v>
      </c>
    </row>
    <row r="378" s="2" customFormat="1">
      <c r="A378" s="40"/>
      <c r="B378" s="41"/>
      <c r="C378" s="42"/>
      <c r="D378" s="233" t="s">
        <v>147</v>
      </c>
      <c r="E378" s="42"/>
      <c r="F378" s="234" t="s">
        <v>1227</v>
      </c>
      <c r="G378" s="42"/>
      <c r="H378" s="42"/>
      <c r="I378" s="138"/>
      <c r="J378" s="42"/>
      <c r="K378" s="42"/>
      <c r="L378" s="46"/>
      <c r="M378" s="235"/>
      <c r="N378" s="236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147</v>
      </c>
      <c r="AU378" s="19" t="s">
        <v>82</v>
      </c>
    </row>
    <row r="379" s="14" customFormat="1">
      <c r="A379" s="14"/>
      <c r="B379" s="249"/>
      <c r="C379" s="250"/>
      <c r="D379" s="233" t="s">
        <v>149</v>
      </c>
      <c r="E379" s="251" t="s">
        <v>19</v>
      </c>
      <c r="F379" s="252" t="s">
        <v>1229</v>
      </c>
      <c r="G379" s="250"/>
      <c r="H379" s="251" t="s">
        <v>19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149</v>
      </c>
      <c r="AU379" s="258" t="s">
        <v>82</v>
      </c>
      <c r="AV379" s="14" t="s">
        <v>80</v>
      </c>
      <c r="AW379" s="14" t="s">
        <v>33</v>
      </c>
      <c r="AX379" s="14" t="s">
        <v>72</v>
      </c>
      <c r="AY379" s="258" t="s">
        <v>138</v>
      </c>
    </row>
    <row r="380" s="13" customFormat="1">
      <c r="A380" s="13"/>
      <c r="B380" s="237"/>
      <c r="C380" s="238"/>
      <c r="D380" s="233" t="s">
        <v>149</v>
      </c>
      <c r="E380" s="239" t="s">
        <v>19</v>
      </c>
      <c r="F380" s="240" t="s">
        <v>1230</v>
      </c>
      <c r="G380" s="238"/>
      <c r="H380" s="241">
        <v>3.6659999999999999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149</v>
      </c>
      <c r="AU380" s="247" t="s">
        <v>82</v>
      </c>
      <c r="AV380" s="13" t="s">
        <v>82</v>
      </c>
      <c r="AW380" s="13" t="s">
        <v>33</v>
      </c>
      <c r="AX380" s="13" t="s">
        <v>80</v>
      </c>
      <c r="AY380" s="247" t="s">
        <v>138</v>
      </c>
    </row>
    <row r="381" s="12" customFormat="1" ht="22.8" customHeight="1">
      <c r="A381" s="12"/>
      <c r="B381" s="204"/>
      <c r="C381" s="205"/>
      <c r="D381" s="206" t="s">
        <v>71</v>
      </c>
      <c r="E381" s="218" t="s">
        <v>155</v>
      </c>
      <c r="F381" s="218" t="s">
        <v>390</v>
      </c>
      <c r="G381" s="205"/>
      <c r="H381" s="205"/>
      <c r="I381" s="208"/>
      <c r="J381" s="219">
        <f>BK381</f>
        <v>0</v>
      </c>
      <c r="K381" s="205"/>
      <c r="L381" s="210"/>
      <c r="M381" s="211"/>
      <c r="N381" s="212"/>
      <c r="O381" s="212"/>
      <c r="P381" s="213">
        <f>SUM(P382:P424)</f>
        <v>0</v>
      </c>
      <c r="Q381" s="212"/>
      <c r="R381" s="213">
        <f>SUM(R382:R424)</f>
        <v>172.89272144</v>
      </c>
      <c r="S381" s="212"/>
      <c r="T381" s="214">
        <f>SUM(T382:T424)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5" t="s">
        <v>80</v>
      </c>
      <c r="AT381" s="216" t="s">
        <v>71</v>
      </c>
      <c r="AU381" s="216" t="s">
        <v>80</v>
      </c>
      <c r="AY381" s="215" t="s">
        <v>138</v>
      </c>
      <c r="BK381" s="217">
        <f>SUM(BK382:BK424)</f>
        <v>0</v>
      </c>
    </row>
    <row r="382" s="2" customFormat="1" ht="16.5" customHeight="1">
      <c r="A382" s="40"/>
      <c r="B382" s="41"/>
      <c r="C382" s="220" t="s">
        <v>559</v>
      </c>
      <c r="D382" s="220" t="s">
        <v>140</v>
      </c>
      <c r="E382" s="221" t="s">
        <v>1231</v>
      </c>
      <c r="F382" s="222" t="s">
        <v>1232</v>
      </c>
      <c r="G382" s="223" t="s">
        <v>184</v>
      </c>
      <c r="H382" s="224">
        <v>9.375</v>
      </c>
      <c r="I382" s="225"/>
      <c r="J382" s="226">
        <f>ROUND(I382*H382,2)</f>
        <v>0</v>
      </c>
      <c r="K382" s="222" t="s">
        <v>144</v>
      </c>
      <c r="L382" s="46"/>
      <c r="M382" s="227" t="s">
        <v>19</v>
      </c>
      <c r="N382" s="228" t="s">
        <v>43</v>
      </c>
      <c r="O382" s="86"/>
      <c r="P382" s="229">
        <f>O382*H382</f>
        <v>0</v>
      </c>
      <c r="Q382" s="229">
        <v>2.4778600000000002</v>
      </c>
      <c r="R382" s="229">
        <f>Q382*H382</f>
        <v>23.229937500000002</v>
      </c>
      <c r="S382" s="229">
        <v>0</v>
      </c>
      <c r="T382" s="230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1" t="s">
        <v>145</v>
      </c>
      <c r="AT382" s="231" t="s">
        <v>140</v>
      </c>
      <c r="AU382" s="231" t="s">
        <v>82</v>
      </c>
      <c r="AY382" s="19" t="s">
        <v>138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9" t="s">
        <v>80</v>
      </c>
      <c r="BK382" s="232">
        <f>ROUND(I382*H382,2)</f>
        <v>0</v>
      </c>
      <c r="BL382" s="19" t="s">
        <v>145</v>
      </c>
      <c r="BM382" s="231" t="s">
        <v>2006</v>
      </c>
    </row>
    <row r="383" s="2" customFormat="1">
      <c r="A383" s="40"/>
      <c r="B383" s="41"/>
      <c r="C383" s="42"/>
      <c r="D383" s="233" t="s">
        <v>147</v>
      </c>
      <c r="E383" s="42"/>
      <c r="F383" s="234" t="s">
        <v>1232</v>
      </c>
      <c r="G383" s="42"/>
      <c r="H383" s="42"/>
      <c r="I383" s="138"/>
      <c r="J383" s="42"/>
      <c r="K383" s="42"/>
      <c r="L383" s="46"/>
      <c r="M383" s="235"/>
      <c r="N383" s="236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147</v>
      </c>
      <c r="AU383" s="19" t="s">
        <v>82</v>
      </c>
    </row>
    <row r="384" s="14" customFormat="1">
      <c r="A384" s="14"/>
      <c r="B384" s="249"/>
      <c r="C384" s="250"/>
      <c r="D384" s="233" t="s">
        <v>149</v>
      </c>
      <c r="E384" s="251" t="s">
        <v>19</v>
      </c>
      <c r="F384" s="252" t="s">
        <v>1234</v>
      </c>
      <c r="G384" s="250"/>
      <c r="H384" s="251" t="s">
        <v>19</v>
      </c>
      <c r="I384" s="253"/>
      <c r="J384" s="250"/>
      <c r="K384" s="250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149</v>
      </c>
      <c r="AU384" s="258" t="s">
        <v>82</v>
      </c>
      <c r="AV384" s="14" t="s">
        <v>80</v>
      </c>
      <c r="AW384" s="14" t="s">
        <v>33</v>
      </c>
      <c r="AX384" s="14" t="s">
        <v>72</v>
      </c>
      <c r="AY384" s="258" t="s">
        <v>138</v>
      </c>
    </row>
    <row r="385" s="13" customFormat="1">
      <c r="A385" s="13"/>
      <c r="B385" s="237"/>
      <c r="C385" s="238"/>
      <c r="D385" s="233" t="s">
        <v>149</v>
      </c>
      <c r="E385" s="239" t="s">
        <v>19</v>
      </c>
      <c r="F385" s="240" t="s">
        <v>2007</v>
      </c>
      <c r="G385" s="238"/>
      <c r="H385" s="241">
        <v>9.375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149</v>
      </c>
      <c r="AU385" s="247" t="s">
        <v>82</v>
      </c>
      <c r="AV385" s="13" t="s">
        <v>82</v>
      </c>
      <c r="AW385" s="13" t="s">
        <v>33</v>
      </c>
      <c r="AX385" s="13" t="s">
        <v>80</v>
      </c>
      <c r="AY385" s="247" t="s">
        <v>138</v>
      </c>
    </row>
    <row r="386" s="2" customFormat="1" ht="16.5" customHeight="1">
      <c r="A386" s="40"/>
      <c r="B386" s="41"/>
      <c r="C386" s="220" t="s">
        <v>564</v>
      </c>
      <c r="D386" s="220" t="s">
        <v>140</v>
      </c>
      <c r="E386" s="221" t="s">
        <v>1236</v>
      </c>
      <c r="F386" s="222" t="s">
        <v>1237</v>
      </c>
      <c r="G386" s="223" t="s">
        <v>143</v>
      </c>
      <c r="H386" s="224">
        <v>36.049999999999997</v>
      </c>
      <c r="I386" s="225"/>
      <c r="J386" s="226">
        <f>ROUND(I386*H386,2)</f>
        <v>0</v>
      </c>
      <c r="K386" s="222" t="s">
        <v>144</v>
      </c>
      <c r="L386" s="46"/>
      <c r="M386" s="227" t="s">
        <v>19</v>
      </c>
      <c r="N386" s="228" t="s">
        <v>43</v>
      </c>
      <c r="O386" s="86"/>
      <c r="P386" s="229">
        <f>O386*H386</f>
        <v>0</v>
      </c>
      <c r="Q386" s="229">
        <v>0.041739999999999999</v>
      </c>
      <c r="R386" s="229">
        <f>Q386*H386</f>
        <v>1.5047269999999999</v>
      </c>
      <c r="S386" s="229">
        <v>0</v>
      </c>
      <c r="T386" s="230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31" t="s">
        <v>145</v>
      </c>
      <c r="AT386" s="231" t="s">
        <v>140</v>
      </c>
      <c r="AU386" s="231" t="s">
        <v>82</v>
      </c>
      <c r="AY386" s="19" t="s">
        <v>138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9" t="s">
        <v>80</v>
      </c>
      <c r="BK386" s="232">
        <f>ROUND(I386*H386,2)</f>
        <v>0</v>
      </c>
      <c r="BL386" s="19" t="s">
        <v>145</v>
      </c>
      <c r="BM386" s="231" t="s">
        <v>2008</v>
      </c>
    </row>
    <row r="387" s="2" customFormat="1">
      <c r="A387" s="40"/>
      <c r="B387" s="41"/>
      <c r="C387" s="42"/>
      <c r="D387" s="233" t="s">
        <v>147</v>
      </c>
      <c r="E387" s="42"/>
      <c r="F387" s="234" t="s">
        <v>1237</v>
      </c>
      <c r="G387" s="42"/>
      <c r="H387" s="42"/>
      <c r="I387" s="138"/>
      <c r="J387" s="42"/>
      <c r="K387" s="42"/>
      <c r="L387" s="46"/>
      <c r="M387" s="235"/>
      <c r="N387" s="236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147</v>
      </c>
      <c r="AU387" s="19" t="s">
        <v>82</v>
      </c>
    </row>
    <row r="388" s="14" customFormat="1">
      <c r="A388" s="14"/>
      <c r="B388" s="249"/>
      <c r="C388" s="250"/>
      <c r="D388" s="233" t="s">
        <v>149</v>
      </c>
      <c r="E388" s="251" t="s">
        <v>19</v>
      </c>
      <c r="F388" s="252" t="s">
        <v>1239</v>
      </c>
      <c r="G388" s="250"/>
      <c r="H388" s="251" t="s">
        <v>19</v>
      </c>
      <c r="I388" s="253"/>
      <c r="J388" s="250"/>
      <c r="K388" s="250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149</v>
      </c>
      <c r="AU388" s="258" t="s">
        <v>82</v>
      </c>
      <c r="AV388" s="14" t="s">
        <v>80</v>
      </c>
      <c r="AW388" s="14" t="s">
        <v>33</v>
      </c>
      <c r="AX388" s="14" t="s">
        <v>72</v>
      </c>
      <c r="AY388" s="258" t="s">
        <v>138</v>
      </c>
    </row>
    <row r="389" s="13" customFormat="1">
      <c r="A389" s="13"/>
      <c r="B389" s="237"/>
      <c r="C389" s="238"/>
      <c r="D389" s="233" t="s">
        <v>149</v>
      </c>
      <c r="E389" s="239" t="s">
        <v>19</v>
      </c>
      <c r="F389" s="240" t="s">
        <v>2009</v>
      </c>
      <c r="G389" s="238"/>
      <c r="H389" s="241">
        <v>36.049999999999997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149</v>
      </c>
      <c r="AU389" s="247" t="s">
        <v>82</v>
      </c>
      <c r="AV389" s="13" t="s">
        <v>82</v>
      </c>
      <c r="AW389" s="13" t="s">
        <v>33</v>
      </c>
      <c r="AX389" s="13" t="s">
        <v>80</v>
      </c>
      <c r="AY389" s="247" t="s">
        <v>138</v>
      </c>
    </row>
    <row r="390" s="2" customFormat="1" ht="16.5" customHeight="1">
      <c r="A390" s="40"/>
      <c r="B390" s="41"/>
      <c r="C390" s="220" t="s">
        <v>571</v>
      </c>
      <c r="D390" s="220" t="s">
        <v>140</v>
      </c>
      <c r="E390" s="221" t="s">
        <v>1241</v>
      </c>
      <c r="F390" s="222" t="s">
        <v>1242</v>
      </c>
      <c r="G390" s="223" t="s">
        <v>143</v>
      </c>
      <c r="H390" s="224">
        <v>36.049999999999997</v>
      </c>
      <c r="I390" s="225"/>
      <c r="J390" s="226">
        <f>ROUND(I390*H390,2)</f>
        <v>0</v>
      </c>
      <c r="K390" s="222" t="s">
        <v>144</v>
      </c>
      <c r="L390" s="46"/>
      <c r="M390" s="227" t="s">
        <v>19</v>
      </c>
      <c r="N390" s="228" t="s">
        <v>43</v>
      </c>
      <c r="O390" s="86"/>
      <c r="P390" s="229">
        <f>O390*H390</f>
        <v>0</v>
      </c>
      <c r="Q390" s="229">
        <v>2.0000000000000002E-05</v>
      </c>
      <c r="R390" s="229">
        <f>Q390*H390</f>
        <v>0.00072099999999999996</v>
      </c>
      <c r="S390" s="229">
        <v>0</v>
      </c>
      <c r="T390" s="23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31" t="s">
        <v>145</v>
      </c>
      <c r="AT390" s="231" t="s">
        <v>140</v>
      </c>
      <c r="AU390" s="231" t="s">
        <v>82</v>
      </c>
      <c r="AY390" s="19" t="s">
        <v>138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9" t="s">
        <v>80</v>
      </c>
      <c r="BK390" s="232">
        <f>ROUND(I390*H390,2)</f>
        <v>0</v>
      </c>
      <c r="BL390" s="19" t="s">
        <v>145</v>
      </c>
      <c r="BM390" s="231" t="s">
        <v>2010</v>
      </c>
    </row>
    <row r="391" s="2" customFormat="1">
      <c r="A391" s="40"/>
      <c r="B391" s="41"/>
      <c r="C391" s="42"/>
      <c r="D391" s="233" t="s">
        <v>147</v>
      </c>
      <c r="E391" s="42"/>
      <c r="F391" s="234" t="s">
        <v>1242</v>
      </c>
      <c r="G391" s="42"/>
      <c r="H391" s="42"/>
      <c r="I391" s="138"/>
      <c r="J391" s="42"/>
      <c r="K391" s="42"/>
      <c r="L391" s="46"/>
      <c r="M391" s="235"/>
      <c r="N391" s="236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147</v>
      </c>
      <c r="AU391" s="19" t="s">
        <v>82</v>
      </c>
    </row>
    <row r="392" s="13" customFormat="1">
      <c r="A392" s="13"/>
      <c r="B392" s="237"/>
      <c r="C392" s="238"/>
      <c r="D392" s="233" t="s">
        <v>149</v>
      </c>
      <c r="E392" s="239" t="s">
        <v>19</v>
      </c>
      <c r="F392" s="240" t="s">
        <v>2011</v>
      </c>
      <c r="G392" s="238"/>
      <c r="H392" s="241">
        <v>36.049999999999997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149</v>
      </c>
      <c r="AU392" s="247" t="s">
        <v>82</v>
      </c>
      <c r="AV392" s="13" t="s">
        <v>82</v>
      </c>
      <c r="AW392" s="13" t="s">
        <v>33</v>
      </c>
      <c r="AX392" s="13" t="s">
        <v>80</v>
      </c>
      <c r="AY392" s="247" t="s">
        <v>138</v>
      </c>
    </row>
    <row r="393" s="2" customFormat="1" ht="16.5" customHeight="1">
      <c r="A393" s="40"/>
      <c r="B393" s="41"/>
      <c r="C393" s="220" t="s">
        <v>578</v>
      </c>
      <c r="D393" s="220" t="s">
        <v>140</v>
      </c>
      <c r="E393" s="221" t="s">
        <v>1245</v>
      </c>
      <c r="F393" s="222" t="s">
        <v>1246</v>
      </c>
      <c r="G393" s="223" t="s">
        <v>305</v>
      </c>
      <c r="H393" s="224">
        <v>1.2190000000000001</v>
      </c>
      <c r="I393" s="225"/>
      <c r="J393" s="226">
        <f>ROUND(I393*H393,2)</f>
        <v>0</v>
      </c>
      <c r="K393" s="222" t="s">
        <v>144</v>
      </c>
      <c r="L393" s="46"/>
      <c r="M393" s="227" t="s">
        <v>19</v>
      </c>
      <c r="N393" s="228" t="s">
        <v>43</v>
      </c>
      <c r="O393" s="86"/>
      <c r="P393" s="229">
        <f>O393*H393</f>
        <v>0</v>
      </c>
      <c r="Q393" s="229">
        <v>1.04877</v>
      </c>
      <c r="R393" s="229">
        <f>Q393*H393</f>
        <v>1.27845063</v>
      </c>
      <c r="S393" s="229">
        <v>0</v>
      </c>
      <c r="T393" s="230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31" t="s">
        <v>145</v>
      </c>
      <c r="AT393" s="231" t="s">
        <v>140</v>
      </c>
      <c r="AU393" s="231" t="s">
        <v>82</v>
      </c>
      <c r="AY393" s="19" t="s">
        <v>138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9" t="s">
        <v>80</v>
      </c>
      <c r="BK393" s="232">
        <f>ROUND(I393*H393,2)</f>
        <v>0</v>
      </c>
      <c r="BL393" s="19" t="s">
        <v>145</v>
      </c>
      <c r="BM393" s="231" t="s">
        <v>2012</v>
      </c>
    </row>
    <row r="394" s="2" customFormat="1">
      <c r="A394" s="40"/>
      <c r="B394" s="41"/>
      <c r="C394" s="42"/>
      <c r="D394" s="233" t="s">
        <v>147</v>
      </c>
      <c r="E394" s="42"/>
      <c r="F394" s="234" t="s">
        <v>1246</v>
      </c>
      <c r="G394" s="42"/>
      <c r="H394" s="42"/>
      <c r="I394" s="138"/>
      <c r="J394" s="42"/>
      <c r="K394" s="42"/>
      <c r="L394" s="46"/>
      <c r="M394" s="235"/>
      <c r="N394" s="236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147</v>
      </c>
      <c r="AU394" s="19" t="s">
        <v>82</v>
      </c>
    </row>
    <row r="395" s="14" customFormat="1">
      <c r="A395" s="14"/>
      <c r="B395" s="249"/>
      <c r="C395" s="250"/>
      <c r="D395" s="233" t="s">
        <v>149</v>
      </c>
      <c r="E395" s="251" t="s">
        <v>19</v>
      </c>
      <c r="F395" s="252" t="s">
        <v>1248</v>
      </c>
      <c r="G395" s="250"/>
      <c r="H395" s="251" t="s">
        <v>19</v>
      </c>
      <c r="I395" s="253"/>
      <c r="J395" s="250"/>
      <c r="K395" s="250"/>
      <c r="L395" s="254"/>
      <c r="M395" s="255"/>
      <c r="N395" s="256"/>
      <c r="O395" s="256"/>
      <c r="P395" s="256"/>
      <c r="Q395" s="256"/>
      <c r="R395" s="256"/>
      <c r="S395" s="256"/>
      <c r="T395" s="25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8" t="s">
        <v>149</v>
      </c>
      <c r="AU395" s="258" t="s">
        <v>82</v>
      </c>
      <c r="AV395" s="14" t="s">
        <v>80</v>
      </c>
      <c r="AW395" s="14" t="s">
        <v>33</v>
      </c>
      <c r="AX395" s="14" t="s">
        <v>72</v>
      </c>
      <c r="AY395" s="258" t="s">
        <v>138</v>
      </c>
    </row>
    <row r="396" s="13" customFormat="1">
      <c r="A396" s="13"/>
      <c r="B396" s="237"/>
      <c r="C396" s="238"/>
      <c r="D396" s="233" t="s">
        <v>149</v>
      </c>
      <c r="E396" s="239" t="s">
        <v>19</v>
      </c>
      <c r="F396" s="240" t="s">
        <v>2013</v>
      </c>
      <c r="G396" s="238"/>
      <c r="H396" s="241">
        <v>1.2190000000000001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149</v>
      </c>
      <c r="AU396" s="247" t="s">
        <v>82</v>
      </c>
      <c r="AV396" s="13" t="s">
        <v>82</v>
      </c>
      <c r="AW396" s="13" t="s">
        <v>33</v>
      </c>
      <c r="AX396" s="13" t="s">
        <v>80</v>
      </c>
      <c r="AY396" s="247" t="s">
        <v>138</v>
      </c>
    </row>
    <row r="397" s="2" customFormat="1" ht="16.5" customHeight="1">
      <c r="A397" s="40"/>
      <c r="B397" s="41"/>
      <c r="C397" s="220" t="s">
        <v>585</v>
      </c>
      <c r="D397" s="220" t="s">
        <v>140</v>
      </c>
      <c r="E397" s="221" t="s">
        <v>1250</v>
      </c>
      <c r="F397" s="222" t="s">
        <v>1251</v>
      </c>
      <c r="G397" s="223" t="s">
        <v>184</v>
      </c>
      <c r="H397" s="224">
        <v>38.000999999999998</v>
      </c>
      <c r="I397" s="225"/>
      <c r="J397" s="226">
        <f>ROUND(I397*H397,2)</f>
        <v>0</v>
      </c>
      <c r="K397" s="222" t="s">
        <v>144</v>
      </c>
      <c r="L397" s="46"/>
      <c r="M397" s="227" t="s">
        <v>19</v>
      </c>
      <c r="N397" s="228" t="s">
        <v>43</v>
      </c>
      <c r="O397" s="86"/>
      <c r="P397" s="229">
        <f>O397*H397</f>
        <v>0</v>
      </c>
      <c r="Q397" s="229">
        <v>2.4535100000000001</v>
      </c>
      <c r="R397" s="229">
        <f>Q397*H397</f>
        <v>93.235833509999992</v>
      </c>
      <c r="S397" s="229">
        <v>0</v>
      </c>
      <c r="T397" s="230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31" t="s">
        <v>145</v>
      </c>
      <c r="AT397" s="231" t="s">
        <v>140</v>
      </c>
      <c r="AU397" s="231" t="s">
        <v>82</v>
      </c>
      <c r="AY397" s="19" t="s">
        <v>138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9" t="s">
        <v>80</v>
      </c>
      <c r="BK397" s="232">
        <f>ROUND(I397*H397,2)</f>
        <v>0</v>
      </c>
      <c r="BL397" s="19" t="s">
        <v>145</v>
      </c>
      <c r="BM397" s="231" t="s">
        <v>2014</v>
      </c>
    </row>
    <row r="398" s="2" customFormat="1">
      <c r="A398" s="40"/>
      <c r="B398" s="41"/>
      <c r="C398" s="42"/>
      <c r="D398" s="233" t="s">
        <v>147</v>
      </c>
      <c r="E398" s="42"/>
      <c r="F398" s="234" t="s">
        <v>1251</v>
      </c>
      <c r="G398" s="42"/>
      <c r="H398" s="42"/>
      <c r="I398" s="138"/>
      <c r="J398" s="42"/>
      <c r="K398" s="42"/>
      <c r="L398" s="46"/>
      <c r="M398" s="235"/>
      <c r="N398" s="236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147</v>
      </c>
      <c r="AU398" s="19" t="s">
        <v>82</v>
      </c>
    </row>
    <row r="399" s="14" customFormat="1">
      <c r="A399" s="14"/>
      <c r="B399" s="249"/>
      <c r="C399" s="250"/>
      <c r="D399" s="233" t="s">
        <v>149</v>
      </c>
      <c r="E399" s="251" t="s">
        <v>19</v>
      </c>
      <c r="F399" s="252" t="s">
        <v>1253</v>
      </c>
      <c r="G399" s="250"/>
      <c r="H399" s="251" t="s">
        <v>19</v>
      </c>
      <c r="I399" s="253"/>
      <c r="J399" s="250"/>
      <c r="K399" s="250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149</v>
      </c>
      <c r="AU399" s="258" t="s">
        <v>82</v>
      </c>
      <c r="AV399" s="14" t="s">
        <v>80</v>
      </c>
      <c r="AW399" s="14" t="s">
        <v>33</v>
      </c>
      <c r="AX399" s="14" t="s">
        <v>72</v>
      </c>
      <c r="AY399" s="258" t="s">
        <v>138</v>
      </c>
    </row>
    <row r="400" s="13" customFormat="1">
      <c r="A400" s="13"/>
      <c r="B400" s="237"/>
      <c r="C400" s="238"/>
      <c r="D400" s="233" t="s">
        <v>149</v>
      </c>
      <c r="E400" s="239" t="s">
        <v>19</v>
      </c>
      <c r="F400" s="240" t="s">
        <v>2015</v>
      </c>
      <c r="G400" s="238"/>
      <c r="H400" s="241">
        <v>18.66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149</v>
      </c>
      <c r="AU400" s="247" t="s">
        <v>82</v>
      </c>
      <c r="AV400" s="13" t="s">
        <v>82</v>
      </c>
      <c r="AW400" s="13" t="s">
        <v>33</v>
      </c>
      <c r="AX400" s="13" t="s">
        <v>72</v>
      </c>
      <c r="AY400" s="247" t="s">
        <v>138</v>
      </c>
    </row>
    <row r="401" s="13" customFormat="1">
      <c r="A401" s="13"/>
      <c r="B401" s="237"/>
      <c r="C401" s="238"/>
      <c r="D401" s="233" t="s">
        <v>149</v>
      </c>
      <c r="E401" s="239" t="s">
        <v>19</v>
      </c>
      <c r="F401" s="240" t="s">
        <v>2016</v>
      </c>
      <c r="G401" s="238"/>
      <c r="H401" s="241">
        <v>19.341000000000001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149</v>
      </c>
      <c r="AU401" s="247" t="s">
        <v>82</v>
      </c>
      <c r="AV401" s="13" t="s">
        <v>82</v>
      </c>
      <c r="AW401" s="13" t="s">
        <v>33</v>
      </c>
      <c r="AX401" s="13" t="s">
        <v>72</v>
      </c>
      <c r="AY401" s="247" t="s">
        <v>138</v>
      </c>
    </row>
    <row r="402" s="15" customFormat="1">
      <c r="A402" s="15"/>
      <c r="B402" s="276"/>
      <c r="C402" s="277"/>
      <c r="D402" s="233" t="s">
        <v>149</v>
      </c>
      <c r="E402" s="278" t="s">
        <v>19</v>
      </c>
      <c r="F402" s="279" t="s">
        <v>953</v>
      </c>
      <c r="G402" s="277"/>
      <c r="H402" s="280">
        <v>38.000999999999998</v>
      </c>
      <c r="I402" s="281"/>
      <c r="J402" s="277"/>
      <c r="K402" s="277"/>
      <c r="L402" s="282"/>
      <c r="M402" s="283"/>
      <c r="N402" s="284"/>
      <c r="O402" s="284"/>
      <c r="P402" s="284"/>
      <c r="Q402" s="284"/>
      <c r="R402" s="284"/>
      <c r="S402" s="284"/>
      <c r="T402" s="28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6" t="s">
        <v>149</v>
      </c>
      <c r="AU402" s="286" t="s">
        <v>82</v>
      </c>
      <c r="AV402" s="15" t="s">
        <v>145</v>
      </c>
      <c r="AW402" s="15" t="s">
        <v>33</v>
      </c>
      <c r="AX402" s="15" t="s">
        <v>80</v>
      </c>
      <c r="AY402" s="286" t="s">
        <v>138</v>
      </c>
    </row>
    <row r="403" s="2" customFormat="1" ht="24" customHeight="1">
      <c r="A403" s="40"/>
      <c r="B403" s="41"/>
      <c r="C403" s="220" t="s">
        <v>593</v>
      </c>
      <c r="D403" s="220" t="s">
        <v>140</v>
      </c>
      <c r="E403" s="221" t="s">
        <v>1256</v>
      </c>
      <c r="F403" s="222" t="s">
        <v>1257</v>
      </c>
      <c r="G403" s="223" t="s">
        <v>143</v>
      </c>
      <c r="H403" s="224">
        <v>156.59</v>
      </c>
      <c r="I403" s="225"/>
      <c r="J403" s="226">
        <f>ROUND(I403*H403,2)</f>
        <v>0</v>
      </c>
      <c r="K403" s="222" t="s">
        <v>144</v>
      </c>
      <c r="L403" s="46"/>
      <c r="M403" s="227" t="s">
        <v>19</v>
      </c>
      <c r="N403" s="228" t="s">
        <v>43</v>
      </c>
      <c r="O403" s="86"/>
      <c r="P403" s="229">
        <f>O403*H403</f>
        <v>0</v>
      </c>
      <c r="Q403" s="229">
        <v>0.00182</v>
      </c>
      <c r="R403" s="229">
        <f>Q403*H403</f>
        <v>0.28499380000000002</v>
      </c>
      <c r="S403" s="229">
        <v>0</v>
      </c>
      <c r="T403" s="23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31" t="s">
        <v>145</v>
      </c>
      <c r="AT403" s="231" t="s">
        <v>140</v>
      </c>
      <c r="AU403" s="231" t="s">
        <v>82</v>
      </c>
      <c r="AY403" s="19" t="s">
        <v>138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9" t="s">
        <v>80</v>
      </c>
      <c r="BK403" s="232">
        <f>ROUND(I403*H403,2)</f>
        <v>0</v>
      </c>
      <c r="BL403" s="19" t="s">
        <v>145</v>
      </c>
      <c r="BM403" s="231" t="s">
        <v>2017</v>
      </c>
    </row>
    <row r="404" s="2" customFormat="1">
      <c r="A404" s="40"/>
      <c r="B404" s="41"/>
      <c r="C404" s="42"/>
      <c r="D404" s="233" t="s">
        <v>147</v>
      </c>
      <c r="E404" s="42"/>
      <c r="F404" s="234" t="s">
        <v>1257</v>
      </c>
      <c r="G404" s="42"/>
      <c r="H404" s="42"/>
      <c r="I404" s="138"/>
      <c r="J404" s="42"/>
      <c r="K404" s="42"/>
      <c r="L404" s="46"/>
      <c r="M404" s="235"/>
      <c r="N404" s="23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147</v>
      </c>
      <c r="AU404" s="19" t="s">
        <v>82</v>
      </c>
    </row>
    <row r="405" s="14" customFormat="1">
      <c r="A405" s="14"/>
      <c r="B405" s="249"/>
      <c r="C405" s="250"/>
      <c r="D405" s="233" t="s">
        <v>149</v>
      </c>
      <c r="E405" s="251" t="s">
        <v>19</v>
      </c>
      <c r="F405" s="252" t="s">
        <v>1259</v>
      </c>
      <c r="G405" s="250"/>
      <c r="H405" s="251" t="s">
        <v>19</v>
      </c>
      <c r="I405" s="253"/>
      <c r="J405" s="250"/>
      <c r="K405" s="250"/>
      <c r="L405" s="254"/>
      <c r="M405" s="255"/>
      <c r="N405" s="256"/>
      <c r="O405" s="256"/>
      <c r="P405" s="256"/>
      <c r="Q405" s="256"/>
      <c r="R405" s="256"/>
      <c r="S405" s="256"/>
      <c r="T405" s="25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8" t="s">
        <v>149</v>
      </c>
      <c r="AU405" s="258" t="s">
        <v>82</v>
      </c>
      <c r="AV405" s="14" t="s">
        <v>80</v>
      </c>
      <c r="AW405" s="14" t="s">
        <v>33</v>
      </c>
      <c r="AX405" s="14" t="s">
        <v>72</v>
      </c>
      <c r="AY405" s="258" t="s">
        <v>138</v>
      </c>
    </row>
    <row r="406" s="13" customFormat="1">
      <c r="A406" s="13"/>
      <c r="B406" s="237"/>
      <c r="C406" s="238"/>
      <c r="D406" s="233" t="s">
        <v>149</v>
      </c>
      <c r="E406" s="239" t="s">
        <v>19</v>
      </c>
      <c r="F406" s="240" t="s">
        <v>2018</v>
      </c>
      <c r="G406" s="238"/>
      <c r="H406" s="241">
        <v>77.055999999999997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149</v>
      </c>
      <c r="AU406" s="247" t="s">
        <v>82</v>
      </c>
      <c r="AV406" s="13" t="s">
        <v>82</v>
      </c>
      <c r="AW406" s="13" t="s">
        <v>33</v>
      </c>
      <c r="AX406" s="13" t="s">
        <v>72</v>
      </c>
      <c r="AY406" s="247" t="s">
        <v>138</v>
      </c>
    </row>
    <row r="407" s="13" customFormat="1">
      <c r="A407" s="13"/>
      <c r="B407" s="237"/>
      <c r="C407" s="238"/>
      <c r="D407" s="233" t="s">
        <v>149</v>
      </c>
      <c r="E407" s="239" t="s">
        <v>19</v>
      </c>
      <c r="F407" s="240" t="s">
        <v>2019</v>
      </c>
      <c r="G407" s="238"/>
      <c r="H407" s="241">
        <v>79.534000000000006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149</v>
      </c>
      <c r="AU407" s="247" t="s">
        <v>82</v>
      </c>
      <c r="AV407" s="13" t="s">
        <v>82</v>
      </c>
      <c r="AW407" s="13" t="s">
        <v>33</v>
      </c>
      <c r="AX407" s="13" t="s">
        <v>72</v>
      </c>
      <c r="AY407" s="247" t="s">
        <v>138</v>
      </c>
    </row>
    <row r="408" s="15" customFormat="1">
      <c r="A408" s="15"/>
      <c r="B408" s="276"/>
      <c r="C408" s="277"/>
      <c r="D408" s="233" t="s">
        <v>149</v>
      </c>
      <c r="E408" s="278" t="s">
        <v>19</v>
      </c>
      <c r="F408" s="279" t="s">
        <v>953</v>
      </c>
      <c r="G408" s="277"/>
      <c r="H408" s="280">
        <v>156.59</v>
      </c>
      <c r="I408" s="281"/>
      <c r="J408" s="277"/>
      <c r="K408" s="277"/>
      <c r="L408" s="282"/>
      <c r="M408" s="283"/>
      <c r="N408" s="284"/>
      <c r="O408" s="284"/>
      <c r="P408" s="284"/>
      <c r="Q408" s="284"/>
      <c r="R408" s="284"/>
      <c r="S408" s="284"/>
      <c r="T408" s="28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86" t="s">
        <v>149</v>
      </c>
      <c r="AU408" s="286" t="s">
        <v>82</v>
      </c>
      <c r="AV408" s="15" t="s">
        <v>145</v>
      </c>
      <c r="AW408" s="15" t="s">
        <v>33</v>
      </c>
      <c r="AX408" s="15" t="s">
        <v>80</v>
      </c>
      <c r="AY408" s="286" t="s">
        <v>138</v>
      </c>
    </row>
    <row r="409" s="2" customFormat="1" ht="24" customHeight="1">
      <c r="A409" s="40"/>
      <c r="B409" s="41"/>
      <c r="C409" s="220" t="s">
        <v>599</v>
      </c>
      <c r="D409" s="220" t="s">
        <v>140</v>
      </c>
      <c r="E409" s="221" t="s">
        <v>1262</v>
      </c>
      <c r="F409" s="222" t="s">
        <v>1263</v>
      </c>
      <c r="G409" s="223" t="s">
        <v>143</v>
      </c>
      <c r="H409" s="224">
        <v>156.59</v>
      </c>
      <c r="I409" s="225"/>
      <c r="J409" s="226">
        <f>ROUND(I409*H409,2)</f>
        <v>0</v>
      </c>
      <c r="K409" s="222" t="s">
        <v>144</v>
      </c>
      <c r="L409" s="46"/>
      <c r="M409" s="227" t="s">
        <v>19</v>
      </c>
      <c r="N409" s="228" t="s">
        <v>43</v>
      </c>
      <c r="O409" s="86"/>
      <c r="P409" s="229">
        <f>O409*H409</f>
        <v>0</v>
      </c>
      <c r="Q409" s="229">
        <v>4.0000000000000003E-05</v>
      </c>
      <c r="R409" s="229">
        <f>Q409*H409</f>
        <v>0.0062636000000000002</v>
      </c>
      <c r="S409" s="229">
        <v>0</v>
      </c>
      <c r="T409" s="230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31" t="s">
        <v>145</v>
      </c>
      <c r="AT409" s="231" t="s">
        <v>140</v>
      </c>
      <c r="AU409" s="231" t="s">
        <v>82</v>
      </c>
      <c r="AY409" s="19" t="s">
        <v>138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9" t="s">
        <v>80</v>
      </c>
      <c r="BK409" s="232">
        <f>ROUND(I409*H409,2)</f>
        <v>0</v>
      </c>
      <c r="BL409" s="19" t="s">
        <v>145</v>
      </c>
      <c r="BM409" s="231" t="s">
        <v>2020</v>
      </c>
    </row>
    <row r="410" s="2" customFormat="1">
      <c r="A410" s="40"/>
      <c r="B410" s="41"/>
      <c r="C410" s="42"/>
      <c r="D410" s="233" t="s">
        <v>147</v>
      </c>
      <c r="E410" s="42"/>
      <c r="F410" s="234" t="s">
        <v>1263</v>
      </c>
      <c r="G410" s="42"/>
      <c r="H410" s="42"/>
      <c r="I410" s="138"/>
      <c r="J410" s="42"/>
      <c r="K410" s="42"/>
      <c r="L410" s="46"/>
      <c r="M410" s="235"/>
      <c r="N410" s="23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147</v>
      </c>
      <c r="AU410" s="19" t="s">
        <v>82</v>
      </c>
    </row>
    <row r="411" s="13" customFormat="1">
      <c r="A411" s="13"/>
      <c r="B411" s="237"/>
      <c r="C411" s="238"/>
      <c r="D411" s="233" t="s">
        <v>149</v>
      </c>
      <c r="E411" s="239" t="s">
        <v>19</v>
      </c>
      <c r="F411" s="240" t="s">
        <v>2021</v>
      </c>
      <c r="G411" s="238"/>
      <c r="H411" s="241">
        <v>156.59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149</v>
      </c>
      <c r="AU411" s="247" t="s">
        <v>82</v>
      </c>
      <c r="AV411" s="13" t="s">
        <v>82</v>
      </c>
      <c r="AW411" s="13" t="s">
        <v>33</v>
      </c>
      <c r="AX411" s="13" t="s">
        <v>80</v>
      </c>
      <c r="AY411" s="247" t="s">
        <v>138</v>
      </c>
    </row>
    <row r="412" s="2" customFormat="1" ht="16.5" customHeight="1">
      <c r="A412" s="40"/>
      <c r="B412" s="41"/>
      <c r="C412" s="220" t="s">
        <v>607</v>
      </c>
      <c r="D412" s="220" t="s">
        <v>140</v>
      </c>
      <c r="E412" s="221" t="s">
        <v>1266</v>
      </c>
      <c r="F412" s="222" t="s">
        <v>1267</v>
      </c>
      <c r="G412" s="223" t="s">
        <v>305</v>
      </c>
      <c r="H412" s="224">
        <v>9.1199999999999992</v>
      </c>
      <c r="I412" s="225"/>
      <c r="J412" s="226">
        <f>ROUND(I412*H412,2)</f>
        <v>0</v>
      </c>
      <c r="K412" s="222" t="s">
        <v>144</v>
      </c>
      <c r="L412" s="46"/>
      <c r="M412" s="227" t="s">
        <v>19</v>
      </c>
      <c r="N412" s="228" t="s">
        <v>43</v>
      </c>
      <c r="O412" s="86"/>
      <c r="P412" s="229">
        <f>O412*H412</f>
        <v>0</v>
      </c>
      <c r="Q412" s="229">
        <v>1.0763700000000001</v>
      </c>
      <c r="R412" s="229">
        <f>Q412*H412</f>
        <v>9.8164943999999998</v>
      </c>
      <c r="S412" s="229">
        <v>0</v>
      </c>
      <c r="T412" s="230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31" t="s">
        <v>145</v>
      </c>
      <c r="AT412" s="231" t="s">
        <v>140</v>
      </c>
      <c r="AU412" s="231" t="s">
        <v>82</v>
      </c>
      <c r="AY412" s="19" t="s">
        <v>138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9" t="s">
        <v>80</v>
      </c>
      <c r="BK412" s="232">
        <f>ROUND(I412*H412,2)</f>
        <v>0</v>
      </c>
      <c r="BL412" s="19" t="s">
        <v>145</v>
      </c>
      <c r="BM412" s="231" t="s">
        <v>2022</v>
      </c>
    </row>
    <row r="413" s="2" customFormat="1">
      <c r="A413" s="40"/>
      <c r="B413" s="41"/>
      <c r="C413" s="42"/>
      <c r="D413" s="233" t="s">
        <v>147</v>
      </c>
      <c r="E413" s="42"/>
      <c r="F413" s="234" t="s">
        <v>1267</v>
      </c>
      <c r="G413" s="42"/>
      <c r="H413" s="42"/>
      <c r="I413" s="138"/>
      <c r="J413" s="42"/>
      <c r="K413" s="42"/>
      <c r="L413" s="46"/>
      <c r="M413" s="235"/>
      <c r="N413" s="236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147</v>
      </c>
      <c r="AU413" s="19" t="s">
        <v>82</v>
      </c>
    </row>
    <row r="414" s="14" customFormat="1">
      <c r="A414" s="14"/>
      <c r="B414" s="249"/>
      <c r="C414" s="250"/>
      <c r="D414" s="233" t="s">
        <v>149</v>
      </c>
      <c r="E414" s="251" t="s">
        <v>19</v>
      </c>
      <c r="F414" s="252" t="s">
        <v>1269</v>
      </c>
      <c r="G414" s="250"/>
      <c r="H414" s="251" t="s">
        <v>19</v>
      </c>
      <c r="I414" s="253"/>
      <c r="J414" s="250"/>
      <c r="K414" s="250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149</v>
      </c>
      <c r="AU414" s="258" t="s">
        <v>82</v>
      </c>
      <c r="AV414" s="14" t="s">
        <v>80</v>
      </c>
      <c r="AW414" s="14" t="s">
        <v>33</v>
      </c>
      <c r="AX414" s="14" t="s">
        <v>72</v>
      </c>
      <c r="AY414" s="258" t="s">
        <v>138</v>
      </c>
    </row>
    <row r="415" s="13" customFormat="1">
      <c r="A415" s="13"/>
      <c r="B415" s="237"/>
      <c r="C415" s="238"/>
      <c r="D415" s="233" t="s">
        <v>149</v>
      </c>
      <c r="E415" s="239" t="s">
        <v>19</v>
      </c>
      <c r="F415" s="240" t="s">
        <v>2023</v>
      </c>
      <c r="G415" s="238"/>
      <c r="H415" s="241">
        <v>9.1199999999999992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149</v>
      </c>
      <c r="AU415" s="247" t="s">
        <v>82</v>
      </c>
      <c r="AV415" s="13" t="s">
        <v>82</v>
      </c>
      <c r="AW415" s="13" t="s">
        <v>33</v>
      </c>
      <c r="AX415" s="13" t="s">
        <v>80</v>
      </c>
      <c r="AY415" s="247" t="s">
        <v>138</v>
      </c>
    </row>
    <row r="416" s="2" customFormat="1" ht="24" customHeight="1">
      <c r="A416" s="40"/>
      <c r="B416" s="41"/>
      <c r="C416" s="220" t="s">
        <v>615</v>
      </c>
      <c r="D416" s="220" t="s">
        <v>140</v>
      </c>
      <c r="E416" s="221" t="s">
        <v>1271</v>
      </c>
      <c r="F416" s="222" t="s">
        <v>1272</v>
      </c>
      <c r="G416" s="223" t="s">
        <v>526</v>
      </c>
      <c r="H416" s="224">
        <v>6</v>
      </c>
      <c r="I416" s="225"/>
      <c r="J416" s="226">
        <f>ROUND(I416*H416,2)</f>
        <v>0</v>
      </c>
      <c r="K416" s="222" t="s">
        <v>144</v>
      </c>
      <c r="L416" s="46"/>
      <c r="M416" s="227" t="s">
        <v>19</v>
      </c>
      <c r="N416" s="228" t="s">
        <v>43</v>
      </c>
      <c r="O416" s="86"/>
      <c r="P416" s="229">
        <f>O416*H416</f>
        <v>0</v>
      </c>
      <c r="Q416" s="229">
        <v>0.34076000000000001</v>
      </c>
      <c r="R416" s="229">
        <f>Q416*H416</f>
        <v>2.0445600000000002</v>
      </c>
      <c r="S416" s="229">
        <v>0</v>
      </c>
      <c r="T416" s="230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31" t="s">
        <v>145</v>
      </c>
      <c r="AT416" s="231" t="s">
        <v>140</v>
      </c>
      <c r="AU416" s="231" t="s">
        <v>82</v>
      </c>
      <c r="AY416" s="19" t="s">
        <v>138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9" t="s">
        <v>80</v>
      </c>
      <c r="BK416" s="232">
        <f>ROUND(I416*H416,2)</f>
        <v>0</v>
      </c>
      <c r="BL416" s="19" t="s">
        <v>145</v>
      </c>
      <c r="BM416" s="231" t="s">
        <v>2024</v>
      </c>
    </row>
    <row r="417" s="2" customFormat="1">
      <c r="A417" s="40"/>
      <c r="B417" s="41"/>
      <c r="C417" s="42"/>
      <c r="D417" s="233" t="s">
        <v>147</v>
      </c>
      <c r="E417" s="42"/>
      <c r="F417" s="234" t="s">
        <v>1272</v>
      </c>
      <c r="G417" s="42"/>
      <c r="H417" s="42"/>
      <c r="I417" s="138"/>
      <c r="J417" s="42"/>
      <c r="K417" s="42"/>
      <c r="L417" s="46"/>
      <c r="M417" s="235"/>
      <c r="N417" s="236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147</v>
      </c>
      <c r="AU417" s="19" t="s">
        <v>82</v>
      </c>
    </row>
    <row r="418" s="13" customFormat="1">
      <c r="A418" s="13"/>
      <c r="B418" s="237"/>
      <c r="C418" s="238"/>
      <c r="D418" s="233" t="s">
        <v>149</v>
      </c>
      <c r="E418" s="239" t="s">
        <v>19</v>
      </c>
      <c r="F418" s="240" t="s">
        <v>1274</v>
      </c>
      <c r="G418" s="238"/>
      <c r="H418" s="241">
        <v>6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149</v>
      </c>
      <c r="AU418" s="247" t="s">
        <v>82</v>
      </c>
      <c r="AV418" s="13" t="s">
        <v>82</v>
      </c>
      <c r="AW418" s="13" t="s">
        <v>33</v>
      </c>
      <c r="AX418" s="13" t="s">
        <v>80</v>
      </c>
      <c r="AY418" s="247" t="s">
        <v>138</v>
      </c>
    </row>
    <row r="419" s="14" customFormat="1">
      <c r="A419" s="14"/>
      <c r="B419" s="249"/>
      <c r="C419" s="250"/>
      <c r="D419" s="233" t="s">
        <v>149</v>
      </c>
      <c r="E419" s="251" t="s">
        <v>19</v>
      </c>
      <c r="F419" s="252" t="s">
        <v>1275</v>
      </c>
      <c r="G419" s="250"/>
      <c r="H419" s="251" t="s">
        <v>19</v>
      </c>
      <c r="I419" s="253"/>
      <c r="J419" s="250"/>
      <c r="K419" s="250"/>
      <c r="L419" s="254"/>
      <c r="M419" s="255"/>
      <c r="N419" s="256"/>
      <c r="O419" s="256"/>
      <c r="P419" s="256"/>
      <c r="Q419" s="256"/>
      <c r="R419" s="256"/>
      <c r="S419" s="256"/>
      <c r="T419" s="25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8" t="s">
        <v>149</v>
      </c>
      <c r="AU419" s="258" t="s">
        <v>82</v>
      </c>
      <c r="AV419" s="14" t="s">
        <v>80</v>
      </c>
      <c r="AW419" s="14" t="s">
        <v>33</v>
      </c>
      <c r="AX419" s="14" t="s">
        <v>72</v>
      </c>
      <c r="AY419" s="258" t="s">
        <v>138</v>
      </c>
    </row>
    <row r="420" s="2" customFormat="1" ht="16.5" customHeight="1">
      <c r="A420" s="40"/>
      <c r="B420" s="41"/>
      <c r="C420" s="259" t="s">
        <v>621</v>
      </c>
      <c r="D420" s="259" t="s">
        <v>268</v>
      </c>
      <c r="E420" s="260" t="s">
        <v>2025</v>
      </c>
      <c r="F420" s="261" t="s">
        <v>2026</v>
      </c>
      <c r="G420" s="262" t="s">
        <v>526</v>
      </c>
      <c r="H420" s="263">
        <v>5.3330000000000002</v>
      </c>
      <c r="I420" s="264"/>
      <c r="J420" s="265">
        <f>ROUND(I420*H420,2)</f>
        <v>0</v>
      </c>
      <c r="K420" s="261" t="s">
        <v>144</v>
      </c>
      <c r="L420" s="266"/>
      <c r="M420" s="267" t="s">
        <v>19</v>
      </c>
      <c r="N420" s="268" t="s">
        <v>43</v>
      </c>
      <c r="O420" s="86"/>
      <c r="P420" s="229">
        <f>O420*H420</f>
        <v>0</v>
      </c>
      <c r="Q420" s="229">
        <v>7.7800000000000002</v>
      </c>
      <c r="R420" s="229">
        <f>Q420*H420</f>
        <v>41.490740000000002</v>
      </c>
      <c r="S420" s="229">
        <v>0</v>
      </c>
      <c r="T420" s="230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1" t="s">
        <v>188</v>
      </c>
      <c r="AT420" s="231" t="s">
        <v>268</v>
      </c>
      <c r="AU420" s="231" t="s">
        <v>82</v>
      </c>
      <c r="AY420" s="19" t="s">
        <v>138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9" t="s">
        <v>80</v>
      </c>
      <c r="BK420" s="232">
        <f>ROUND(I420*H420,2)</f>
        <v>0</v>
      </c>
      <c r="BL420" s="19" t="s">
        <v>145</v>
      </c>
      <c r="BM420" s="231" t="s">
        <v>2027</v>
      </c>
    </row>
    <row r="421" s="2" customFormat="1">
      <c r="A421" s="40"/>
      <c r="B421" s="41"/>
      <c r="C421" s="42"/>
      <c r="D421" s="233" t="s">
        <v>147</v>
      </c>
      <c r="E421" s="42"/>
      <c r="F421" s="234" t="s">
        <v>2026</v>
      </c>
      <c r="G421" s="42"/>
      <c r="H421" s="42"/>
      <c r="I421" s="138"/>
      <c r="J421" s="42"/>
      <c r="K421" s="42"/>
      <c r="L421" s="46"/>
      <c r="M421" s="235"/>
      <c r="N421" s="236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147</v>
      </c>
      <c r="AU421" s="19" t="s">
        <v>82</v>
      </c>
    </row>
    <row r="422" s="14" customFormat="1">
      <c r="A422" s="14"/>
      <c r="B422" s="249"/>
      <c r="C422" s="250"/>
      <c r="D422" s="233" t="s">
        <v>149</v>
      </c>
      <c r="E422" s="251" t="s">
        <v>19</v>
      </c>
      <c r="F422" s="252" t="s">
        <v>1279</v>
      </c>
      <c r="G422" s="250"/>
      <c r="H422" s="251" t="s">
        <v>19</v>
      </c>
      <c r="I422" s="253"/>
      <c r="J422" s="250"/>
      <c r="K422" s="250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149</v>
      </c>
      <c r="AU422" s="258" t="s">
        <v>82</v>
      </c>
      <c r="AV422" s="14" t="s">
        <v>80</v>
      </c>
      <c r="AW422" s="14" t="s">
        <v>33</v>
      </c>
      <c r="AX422" s="14" t="s">
        <v>72</v>
      </c>
      <c r="AY422" s="258" t="s">
        <v>138</v>
      </c>
    </row>
    <row r="423" s="13" customFormat="1">
      <c r="A423" s="13"/>
      <c r="B423" s="237"/>
      <c r="C423" s="238"/>
      <c r="D423" s="233" t="s">
        <v>149</v>
      </c>
      <c r="E423" s="239" t="s">
        <v>19</v>
      </c>
      <c r="F423" s="240" t="s">
        <v>1280</v>
      </c>
      <c r="G423" s="238"/>
      <c r="H423" s="241">
        <v>5.3330000000000002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149</v>
      </c>
      <c r="AU423" s="247" t="s">
        <v>82</v>
      </c>
      <c r="AV423" s="13" t="s">
        <v>82</v>
      </c>
      <c r="AW423" s="13" t="s">
        <v>33</v>
      </c>
      <c r="AX423" s="13" t="s">
        <v>80</v>
      </c>
      <c r="AY423" s="247" t="s">
        <v>138</v>
      </c>
    </row>
    <row r="424" s="14" customFormat="1">
      <c r="A424" s="14"/>
      <c r="B424" s="249"/>
      <c r="C424" s="250"/>
      <c r="D424" s="233" t="s">
        <v>149</v>
      </c>
      <c r="E424" s="251" t="s">
        <v>19</v>
      </c>
      <c r="F424" s="252" t="s">
        <v>1281</v>
      </c>
      <c r="G424" s="250"/>
      <c r="H424" s="251" t="s">
        <v>19</v>
      </c>
      <c r="I424" s="253"/>
      <c r="J424" s="250"/>
      <c r="K424" s="250"/>
      <c r="L424" s="254"/>
      <c r="M424" s="255"/>
      <c r="N424" s="256"/>
      <c r="O424" s="256"/>
      <c r="P424" s="256"/>
      <c r="Q424" s="256"/>
      <c r="R424" s="256"/>
      <c r="S424" s="256"/>
      <c r="T424" s="25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8" t="s">
        <v>149</v>
      </c>
      <c r="AU424" s="258" t="s">
        <v>82</v>
      </c>
      <c r="AV424" s="14" t="s">
        <v>80</v>
      </c>
      <c r="AW424" s="14" t="s">
        <v>33</v>
      </c>
      <c r="AX424" s="14" t="s">
        <v>72</v>
      </c>
      <c r="AY424" s="258" t="s">
        <v>138</v>
      </c>
    </row>
    <row r="425" s="12" customFormat="1" ht="22.8" customHeight="1">
      <c r="A425" s="12"/>
      <c r="B425" s="204"/>
      <c r="C425" s="205"/>
      <c r="D425" s="206" t="s">
        <v>71</v>
      </c>
      <c r="E425" s="218" t="s">
        <v>145</v>
      </c>
      <c r="F425" s="218" t="s">
        <v>397</v>
      </c>
      <c r="G425" s="205"/>
      <c r="H425" s="205"/>
      <c r="I425" s="208"/>
      <c r="J425" s="219">
        <f>BK425</f>
        <v>0</v>
      </c>
      <c r="K425" s="205"/>
      <c r="L425" s="210"/>
      <c r="M425" s="211"/>
      <c r="N425" s="212"/>
      <c r="O425" s="212"/>
      <c r="P425" s="213">
        <f>SUM(P426:P504)</f>
        <v>0</v>
      </c>
      <c r="Q425" s="212"/>
      <c r="R425" s="213">
        <f>SUM(R426:R504)</f>
        <v>276.45178736000003</v>
      </c>
      <c r="S425" s="212"/>
      <c r="T425" s="214">
        <f>SUM(T426:T504)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5" t="s">
        <v>80</v>
      </c>
      <c r="AT425" s="216" t="s">
        <v>71</v>
      </c>
      <c r="AU425" s="216" t="s">
        <v>80</v>
      </c>
      <c r="AY425" s="215" t="s">
        <v>138</v>
      </c>
      <c r="BK425" s="217">
        <f>SUM(BK426:BK504)</f>
        <v>0</v>
      </c>
    </row>
    <row r="426" s="2" customFormat="1" ht="24" customHeight="1">
      <c r="A426" s="40"/>
      <c r="B426" s="41"/>
      <c r="C426" s="220" t="s">
        <v>629</v>
      </c>
      <c r="D426" s="220" t="s">
        <v>140</v>
      </c>
      <c r="E426" s="221" t="s">
        <v>1282</v>
      </c>
      <c r="F426" s="222" t="s">
        <v>1283</v>
      </c>
      <c r="G426" s="223" t="s">
        <v>143</v>
      </c>
      <c r="H426" s="224">
        <v>192</v>
      </c>
      <c r="I426" s="225"/>
      <c r="J426" s="226">
        <f>ROUND(I426*H426,2)</f>
        <v>0</v>
      </c>
      <c r="K426" s="222" t="s">
        <v>144</v>
      </c>
      <c r="L426" s="46"/>
      <c r="M426" s="227" t="s">
        <v>19</v>
      </c>
      <c r="N426" s="228" t="s">
        <v>43</v>
      </c>
      <c r="O426" s="86"/>
      <c r="P426" s="229">
        <f>O426*H426</f>
        <v>0</v>
      </c>
      <c r="Q426" s="229">
        <v>0.31879000000000002</v>
      </c>
      <c r="R426" s="229">
        <f>Q426*H426</f>
        <v>61.207680000000003</v>
      </c>
      <c r="S426" s="229">
        <v>0</v>
      </c>
      <c r="T426" s="230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31" t="s">
        <v>145</v>
      </c>
      <c r="AT426" s="231" t="s">
        <v>140</v>
      </c>
      <c r="AU426" s="231" t="s">
        <v>82</v>
      </c>
      <c r="AY426" s="19" t="s">
        <v>138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9" t="s">
        <v>80</v>
      </c>
      <c r="BK426" s="232">
        <f>ROUND(I426*H426,2)</f>
        <v>0</v>
      </c>
      <c r="BL426" s="19" t="s">
        <v>145</v>
      </c>
      <c r="BM426" s="231" t="s">
        <v>2028</v>
      </c>
    </row>
    <row r="427" s="2" customFormat="1">
      <c r="A427" s="40"/>
      <c r="B427" s="41"/>
      <c r="C427" s="42"/>
      <c r="D427" s="233" t="s">
        <v>147</v>
      </c>
      <c r="E427" s="42"/>
      <c r="F427" s="234" t="s">
        <v>1283</v>
      </c>
      <c r="G427" s="42"/>
      <c r="H427" s="42"/>
      <c r="I427" s="138"/>
      <c r="J427" s="42"/>
      <c r="K427" s="42"/>
      <c r="L427" s="46"/>
      <c r="M427" s="235"/>
      <c r="N427" s="236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147</v>
      </c>
      <c r="AU427" s="19" t="s">
        <v>82</v>
      </c>
    </row>
    <row r="428" s="14" customFormat="1">
      <c r="A428" s="14"/>
      <c r="B428" s="249"/>
      <c r="C428" s="250"/>
      <c r="D428" s="233" t="s">
        <v>149</v>
      </c>
      <c r="E428" s="251" t="s">
        <v>19</v>
      </c>
      <c r="F428" s="252" t="s">
        <v>1285</v>
      </c>
      <c r="G428" s="250"/>
      <c r="H428" s="251" t="s">
        <v>19</v>
      </c>
      <c r="I428" s="253"/>
      <c r="J428" s="250"/>
      <c r="K428" s="250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149</v>
      </c>
      <c r="AU428" s="258" t="s">
        <v>82</v>
      </c>
      <c r="AV428" s="14" t="s">
        <v>80</v>
      </c>
      <c r="AW428" s="14" t="s">
        <v>33</v>
      </c>
      <c r="AX428" s="14" t="s">
        <v>72</v>
      </c>
      <c r="AY428" s="258" t="s">
        <v>138</v>
      </c>
    </row>
    <row r="429" s="13" customFormat="1">
      <c r="A429" s="13"/>
      <c r="B429" s="237"/>
      <c r="C429" s="238"/>
      <c r="D429" s="233" t="s">
        <v>149</v>
      </c>
      <c r="E429" s="239" t="s">
        <v>19</v>
      </c>
      <c r="F429" s="240" t="s">
        <v>2029</v>
      </c>
      <c r="G429" s="238"/>
      <c r="H429" s="241">
        <v>192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149</v>
      </c>
      <c r="AU429" s="247" t="s">
        <v>82</v>
      </c>
      <c r="AV429" s="13" t="s">
        <v>82</v>
      </c>
      <c r="AW429" s="13" t="s">
        <v>33</v>
      </c>
      <c r="AX429" s="13" t="s">
        <v>80</v>
      </c>
      <c r="AY429" s="247" t="s">
        <v>138</v>
      </c>
    </row>
    <row r="430" s="2" customFormat="1" ht="24" customHeight="1">
      <c r="A430" s="40"/>
      <c r="B430" s="41"/>
      <c r="C430" s="220" t="s">
        <v>634</v>
      </c>
      <c r="D430" s="220" t="s">
        <v>140</v>
      </c>
      <c r="E430" s="221" t="s">
        <v>1287</v>
      </c>
      <c r="F430" s="222" t="s">
        <v>1288</v>
      </c>
      <c r="G430" s="223" t="s">
        <v>143</v>
      </c>
      <c r="H430" s="224">
        <v>71.028000000000006</v>
      </c>
      <c r="I430" s="225"/>
      <c r="J430" s="226">
        <f>ROUND(I430*H430,2)</f>
        <v>0</v>
      </c>
      <c r="K430" s="222" t="s">
        <v>144</v>
      </c>
      <c r="L430" s="46"/>
      <c r="M430" s="227" t="s">
        <v>19</v>
      </c>
      <c r="N430" s="228" t="s">
        <v>43</v>
      </c>
      <c r="O430" s="86"/>
      <c r="P430" s="229">
        <f>O430*H430</f>
        <v>0</v>
      </c>
      <c r="Q430" s="229">
        <v>0.21251999999999999</v>
      </c>
      <c r="R430" s="229">
        <f>Q430*H430</f>
        <v>15.09487056</v>
      </c>
      <c r="S430" s="229">
        <v>0</v>
      </c>
      <c r="T430" s="230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31" t="s">
        <v>145</v>
      </c>
      <c r="AT430" s="231" t="s">
        <v>140</v>
      </c>
      <c r="AU430" s="231" t="s">
        <v>82</v>
      </c>
      <c r="AY430" s="19" t="s">
        <v>138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9" t="s">
        <v>80</v>
      </c>
      <c r="BK430" s="232">
        <f>ROUND(I430*H430,2)</f>
        <v>0</v>
      </c>
      <c r="BL430" s="19" t="s">
        <v>145</v>
      </c>
      <c r="BM430" s="231" t="s">
        <v>2030</v>
      </c>
    </row>
    <row r="431" s="2" customFormat="1">
      <c r="A431" s="40"/>
      <c r="B431" s="41"/>
      <c r="C431" s="42"/>
      <c r="D431" s="233" t="s">
        <v>147</v>
      </c>
      <c r="E431" s="42"/>
      <c r="F431" s="234" t="s">
        <v>1288</v>
      </c>
      <c r="G431" s="42"/>
      <c r="H431" s="42"/>
      <c r="I431" s="138"/>
      <c r="J431" s="42"/>
      <c r="K431" s="42"/>
      <c r="L431" s="46"/>
      <c r="M431" s="235"/>
      <c r="N431" s="236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147</v>
      </c>
      <c r="AU431" s="19" t="s">
        <v>82</v>
      </c>
    </row>
    <row r="432" s="14" customFormat="1">
      <c r="A432" s="14"/>
      <c r="B432" s="249"/>
      <c r="C432" s="250"/>
      <c r="D432" s="233" t="s">
        <v>149</v>
      </c>
      <c r="E432" s="251" t="s">
        <v>19</v>
      </c>
      <c r="F432" s="252" t="s">
        <v>1290</v>
      </c>
      <c r="G432" s="250"/>
      <c r="H432" s="251" t="s">
        <v>19</v>
      </c>
      <c r="I432" s="253"/>
      <c r="J432" s="250"/>
      <c r="K432" s="250"/>
      <c r="L432" s="254"/>
      <c r="M432" s="255"/>
      <c r="N432" s="256"/>
      <c r="O432" s="256"/>
      <c r="P432" s="256"/>
      <c r="Q432" s="256"/>
      <c r="R432" s="256"/>
      <c r="S432" s="256"/>
      <c r="T432" s="25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8" t="s">
        <v>149</v>
      </c>
      <c r="AU432" s="258" t="s">
        <v>82</v>
      </c>
      <c r="AV432" s="14" t="s">
        <v>80</v>
      </c>
      <c r="AW432" s="14" t="s">
        <v>33</v>
      </c>
      <c r="AX432" s="14" t="s">
        <v>72</v>
      </c>
      <c r="AY432" s="258" t="s">
        <v>138</v>
      </c>
    </row>
    <row r="433" s="13" customFormat="1">
      <c r="A433" s="13"/>
      <c r="B433" s="237"/>
      <c r="C433" s="238"/>
      <c r="D433" s="233" t="s">
        <v>149</v>
      </c>
      <c r="E433" s="239" t="s">
        <v>19</v>
      </c>
      <c r="F433" s="240" t="s">
        <v>1291</v>
      </c>
      <c r="G433" s="238"/>
      <c r="H433" s="241">
        <v>9.5999999999999996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149</v>
      </c>
      <c r="AU433" s="247" t="s">
        <v>82</v>
      </c>
      <c r="AV433" s="13" t="s">
        <v>82</v>
      </c>
      <c r="AW433" s="13" t="s">
        <v>33</v>
      </c>
      <c r="AX433" s="13" t="s">
        <v>72</v>
      </c>
      <c r="AY433" s="247" t="s">
        <v>138</v>
      </c>
    </row>
    <row r="434" s="13" customFormat="1">
      <c r="A434" s="13"/>
      <c r="B434" s="237"/>
      <c r="C434" s="238"/>
      <c r="D434" s="233" t="s">
        <v>149</v>
      </c>
      <c r="E434" s="239" t="s">
        <v>19</v>
      </c>
      <c r="F434" s="240" t="s">
        <v>2031</v>
      </c>
      <c r="G434" s="238"/>
      <c r="H434" s="241">
        <v>31.170000000000002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149</v>
      </c>
      <c r="AU434" s="247" t="s">
        <v>82</v>
      </c>
      <c r="AV434" s="13" t="s">
        <v>82</v>
      </c>
      <c r="AW434" s="13" t="s">
        <v>33</v>
      </c>
      <c r="AX434" s="13" t="s">
        <v>72</v>
      </c>
      <c r="AY434" s="247" t="s">
        <v>138</v>
      </c>
    </row>
    <row r="435" s="13" customFormat="1">
      <c r="A435" s="13"/>
      <c r="B435" s="237"/>
      <c r="C435" s="238"/>
      <c r="D435" s="233" t="s">
        <v>149</v>
      </c>
      <c r="E435" s="239" t="s">
        <v>19</v>
      </c>
      <c r="F435" s="240" t="s">
        <v>2032</v>
      </c>
      <c r="G435" s="238"/>
      <c r="H435" s="241">
        <v>14.039999999999999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149</v>
      </c>
      <c r="AU435" s="247" t="s">
        <v>82</v>
      </c>
      <c r="AV435" s="13" t="s">
        <v>82</v>
      </c>
      <c r="AW435" s="13" t="s">
        <v>33</v>
      </c>
      <c r="AX435" s="13" t="s">
        <v>72</v>
      </c>
      <c r="AY435" s="247" t="s">
        <v>138</v>
      </c>
    </row>
    <row r="436" s="13" customFormat="1">
      <c r="A436" s="13"/>
      <c r="B436" s="237"/>
      <c r="C436" s="238"/>
      <c r="D436" s="233" t="s">
        <v>149</v>
      </c>
      <c r="E436" s="239" t="s">
        <v>19</v>
      </c>
      <c r="F436" s="240" t="s">
        <v>2033</v>
      </c>
      <c r="G436" s="238"/>
      <c r="H436" s="241">
        <v>4.0499999999999998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149</v>
      </c>
      <c r="AU436" s="247" t="s">
        <v>82</v>
      </c>
      <c r="AV436" s="13" t="s">
        <v>82</v>
      </c>
      <c r="AW436" s="13" t="s">
        <v>33</v>
      </c>
      <c r="AX436" s="13" t="s">
        <v>72</v>
      </c>
      <c r="AY436" s="247" t="s">
        <v>138</v>
      </c>
    </row>
    <row r="437" s="13" customFormat="1">
      <c r="A437" s="13"/>
      <c r="B437" s="237"/>
      <c r="C437" s="238"/>
      <c r="D437" s="233" t="s">
        <v>149</v>
      </c>
      <c r="E437" s="239" t="s">
        <v>19</v>
      </c>
      <c r="F437" s="240" t="s">
        <v>2034</v>
      </c>
      <c r="G437" s="238"/>
      <c r="H437" s="241">
        <v>12.167999999999999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149</v>
      </c>
      <c r="AU437" s="247" t="s">
        <v>82</v>
      </c>
      <c r="AV437" s="13" t="s">
        <v>82</v>
      </c>
      <c r="AW437" s="13" t="s">
        <v>33</v>
      </c>
      <c r="AX437" s="13" t="s">
        <v>72</v>
      </c>
      <c r="AY437" s="247" t="s">
        <v>138</v>
      </c>
    </row>
    <row r="438" s="15" customFormat="1">
      <c r="A438" s="15"/>
      <c r="B438" s="276"/>
      <c r="C438" s="277"/>
      <c r="D438" s="233" t="s">
        <v>149</v>
      </c>
      <c r="E438" s="278" t="s">
        <v>19</v>
      </c>
      <c r="F438" s="279" t="s">
        <v>953</v>
      </c>
      <c r="G438" s="277"/>
      <c r="H438" s="280">
        <v>71.028000000000006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86" t="s">
        <v>149</v>
      </c>
      <c r="AU438" s="286" t="s">
        <v>82</v>
      </c>
      <c r="AV438" s="15" t="s">
        <v>145</v>
      </c>
      <c r="AW438" s="15" t="s">
        <v>33</v>
      </c>
      <c r="AX438" s="15" t="s">
        <v>80</v>
      </c>
      <c r="AY438" s="286" t="s">
        <v>138</v>
      </c>
    </row>
    <row r="439" s="2" customFormat="1" ht="24" customHeight="1">
      <c r="A439" s="40"/>
      <c r="B439" s="41"/>
      <c r="C439" s="220" t="s">
        <v>1294</v>
      </c>
      <c r="D439" s="220" t="s">
        <v>140</v>
      </c>
      <c r="E439" s="221" t="s">
        <v>1295</v>
      </c>
      <c r="F439" s="222" t="s">
        <v>1296</v>
      </c>
      <c r="G439" s="223" t="s">
        <v>184</v>
      </c>
      <c r="H439" s="224">
        <v>7.9800000000000004</v>
      </c>
      <c r="I439" s="225"/>
      <c r="J439" s="226">
        <f>ROUND(I439*H439,2)</f>
        <v>0</v>
      </c>
      <c r="K439" s="222" t="s">
        <v>144</v>
      </c>
      <c r="L439" s="46"/>
      <c r="M439" s="227" t="s">
        <v>19</v>
      </c>
      <c r="N439" s="228" t="s">
        <v>43</v>
      </c>
      <c r="O439" s="86"/>
      <c r="P439" s="229">
        <f>O439*H439</f>
        <v>0</v>
      </c>
      <c r="Q439" s="229">
        <v>2.234</v>
      </c>
      <c r="R439" s="229">
        <f>Q439*H439</f>
        <v>17.82732</v>
      </c>
      <c r="S439" s="229">
        <v>0</v>
      </c>
      <c r="T439" s="230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1" t="s">
        <v>145</v>
      </c>
      <c r="AT439" s="231" t="s">
        <v>140</v>
      </c>
      <c r="AU439" s="231" t="s">
        <v>82</v>
      </c>
      <c r="AY439" s="19" t="s">
        <v>138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9" t="s">
        <v>80</v>
      </c>
      <c r="BK439" s="232">
        <f>ROUND(I439*H439,2)</f>
        <v>0</v>
      </c>
      <c r="BL439" s="19" t="s">
        <v>145</v>
      </c>
      <c r="BM439" s="231" t="s">
        <v>2035</v>
      </c>
    </row>
    <row r="440" s="2" customFormat="1">
      <c r="A440" s="40"/>
      <c r="B440" s="41"/>
      <c r="C440" s="42"/>
      <c r="D440" s="233" t="s">
        <v>147</v>
      </c>
      <c r="E440" s="42"/>
      <c r="F440" s="234" t="s">
        <v>1296</v>
      </c>
      <c r="G440" s="42"/>
      <c r="H440" s="42"/>
      <c r="I440" s="138"/>
      <c r="J440" s="42"/>
      <c r="K440" s="42"/>
      <c r="L440" s="46"/>
      <c r="M440" s="235"/>
      <c r="N440" s="236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147</v>
      </c>
      <c r="AU440" s="19" t="s">
        <v>82</v>
      </c>
    </row>
    <row r="441" s="14" customFormat="1">
      <c r="A441" s="14"/>
      <c r="B441" s="249"/>
      <c r="C441" s="250"/>
      <c r="D441" s="233" t="s">
        <v>149</v>
      </c>
      <c r="E441" s="251" t="s">
        <v>19</v>
      </c>
      <c r="F441" s="252" t="s">
        <v>1298</v>
      </c>
      <c r="G441" s="250"/>
      <c r="H441" s="251" t="s">
        <v>19</v>
      </c>
      <c r="I441" s="253"/>
      <c r="J441" s="250"/>
      <c r="K441" s="250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149</v>
      </c>
      <c r="AU441" s="258" t="s">
        <v>82</v>
      </c>
      <c r="AV441" s="14" t="s">
        <v>80</v>
      </c>
      <c r="AW441" s="14" t="s">
        <v>33</v>
      </c>
      <c r="AX441" s="14" t="s">
        <v>72</v>
      </c>
      <c r="AY441" s="258" t="s">
        <v>138</v>
      </c>
    </row>
    <row r="442" s="13" customFormat="1">
      <c r="A442" s="13"/>
      <c r="B442" s="237"/>
      <c r="C442" s="238"/>
      <c r="D442" s="233" t="s">
        <v>149</v>
      </c>
      <c r="E442" s="239" t="s">
        <v>19</v>
      </c>
      <c r="F442" s="240" t="s">
        <v>1299</v>
      </c>
      <c r="G442" s="238"/>
      <c r="H442" s="241">
        <v>4.0599999999999996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149</v>
      </c>
      <c r="AU442" s="247" t="s">
        <v>82</v>
      </c>
      <c r="AV442" s="13" t="s">
        <v>82</v>
      </c>
      <c r="AW442" s="13" t="s">
        <v>33</v>
      </c>
      <c r="AX442" s="13" t="s">
        <v>72</v>
      </c>
      <c r="AY442" s="247" t="s">
        <v>138</v>
      </c>
    </row>
    <row r="443" s="13" customFormat="1">
      <c r="A443" s="13"/>
      <c r="B443" s="237"/>
      <c r="C443" s="238"/>
      <c r="D443" s="233" t="s">
        <v>149</v>
      </c>
      <c r="E443" s="239" t="s">
        <v>19</v>
      </c>
      <c r="F443" s="240" t="s">
        <v>2036</v>
      </c>
      <c r="G443" s="238"/>
      <c r="H443" s="241">
        <v>3.9199999999999999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149</v>
      </c>
      <c r="AU443" s="247" t="s">
        <v>82</v>
      </c>
      <c r="AV443" s="13" t="s">
        <v>82</v>
      </c>
      <c r="AW443" s="13" t="s">
        <v>33</v>
      </c>
      <c r="AX443" s="13" t="s">
        <v>72</v>
      </c>
      <c r="AY443" s="247" t="s">
        <v>138</v>
      </c>
    </row>
    <row r="444" s="15" customFormat="1">
      <c r="A444" s="15"/>
      <c r="B444" s="276"/>
      <c r="C444" s="277"/>
      <c r="D444" s="233" t="s">
        <v>149</v>
      </c>
      <c r="E444" s="278" t="s">
        <v>19</v>
      </c>
      <c r="F444" s="279" t="s">
        <v>953</v>
      </c>
      <c r="G444" s="277"/>
      <c r="H444" s="280">
        <v>7.9800000000000004</v>
      </c>
      <c r="I444" s="281"/>
      <c r="J444" s="277"/>
      <c r="K444" s="277"/>
      <c r="L444" s="282"/>
      <c r="M444" s="283"/>
      <c r="N444" s="284"/>
      <c r="O444" s="284"/>
      <c r="P444" s="284"/>
      <c r="Q444" s="284"/>
      <c r="R444" s="284"/>
      <c r="S444" s="284"/>
      <c r="T444" s="28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6" t="s">
        <v>149</v>
      </c>
      <c r="AU444" s="286" t="s">
        <v>82</v>
      </c>
      <c r="AV444" s="15" t="s">
        <v>145</v>
      </c>
      <c r="AW444" s="15" t="s">
        <v>33</v>
      </c>
      <c r="AX444" s="15" t="s">
        <v>80</v>
      </c>
      <c r="AY444" s="286" t="s">
        <v>138</v>
      </c>
    </row>
    <row r="445" s="2" customFormat="1" ht="24" customHeight="1">
      <c r="A445" s="40"/>
      <c r="B445" s="41"/>
      <c r="C445" s="220" t="s">
        <v>1301</v>
      </c>
      <c r="D445" s="220" t="s">
        <v>140</v>
      </c>
      <c r="E445" s="221" t="s">
        <v>1302</v>
      </c>
      <c r="F445" s="222" t="s">
        <v>1303</v>
      </c>
      <c r="G445" s="223" t="s">
        <v>184</v>
      </c>
      <c r="H445" s="224">
        <v>16.039000000000001</v>
      </c>
      <c r="I445" s="225"/>
      <c r="J445" s="226">
        <f>ROUND(I445*H445,2)</f>
        <v>0</v>
      </c>
      <c r="K445" s="222" t="s">
        <v>144</v>
      </c>
      <c r="L445" s="46"/>
      <c r="M445" s="227" t="s">
        <v>19</v>
      </c>
      <c r="N445" s="228" t="s">
        <v>43</v>
      </c>
      <c r="O445" s="86"/>
      <c r="P445" s="229">
        <f>O445*H445</f>
        <v>0</v>
      </c>
      <c r="Q445" s="229">
        <v>2.4289999999999998</v>
      </c>
      <c r="R445" s="229">
        <f>Q445*H445</f>
        <v>38.958731</v>
      </c>
      <c r="S445" s="229">
        <v>0</v>
      </c>
      <c r="T445" s="230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1" t="s">
        <v>145</v>
      </c>
      <c r="AT445" s="231" t="s">
        <v>140</v>
      </c>
      <c r="AU445" s="231" t="s">
        <v>82</v>
      </c>
      <c r="AY445" s="19" t="s">
        <v>138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9" t="s">
        <v>80</v>
      </c>
      <c r="BK445" s="232">
        <f>ROUND(I445*H445,2)</f>
        <v>0</v>
      </c>
      <c r="BL445" s="19" t="s">
        <v>145</v>
      </c>
      <c r="BM445" s="231" t="s">
        <v>2037</v>
      </c>
    </row>
    <row r="446" s="2" customFormat="1">
      <c r="A446" s="40"/>
      <c r="B446" s="41"/>
      <c r="C446" s="42"/>
      <c r="D446" s="233" t="s">
        <v>147</v>
      </c>
      <c r="E446" s="42"/>
      <c r="F446" s="234" t="s">
        <v>1303</v>
      </c>
      <c r="G446" s="42"/>
      <c r="H446" s="42"/>
      <c r="I446" s="138"/>
      <c r="J446" s="42"/>
      <c r="K446" s="42"/>
      <c r="L446" s="46"/>
      <c r="M446" s="235"/>
      <c r="N446" s="236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147</v>
      </c>
      <c r="AU446" s="19" t="s">
        <v>82</v>
      </c>
    </row>
    <row r="447" s="14" customFormat="1">
      <c r="A447" s="14"/>
      <c r="B447" s="249"/>
      <c r="C447" s="250"/>
      <c r="D447" s="233" t="s">
        <v>149</v>
      </c>
      <c r="E447" s="251" t="s">
        <v>19</v>
      </c>
      <c r="F447" s="252" t="s">
        <v>1305</v>
      </c>
      <c r="G447" s="250"/>
      <c r="H447" s="251" t="s">
        <v>19</v>
      </c>
      <c r="I447" s="253"/>
      <c r="J447" s="250"/>
      <c r="K447" s="250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149</v>
      </c>
      <c r="AU447" s="258" t="s">
        <v>82</v>
      </c>
      <c r="AV447" s="14" t="s">
        <v>80</v>
      </c>
      <c r="AW447" s="14" t="s">
        <v>33</v>
      </c>
      <c r="AX447" s="14" t="s">
        <v>72</v>
      </c>
      <c r="AY447" s="258" t="s">
        <v>138</v>
      </c>
    </row>
    <row r="448" s="13" customFormat="1">
      <c r="A448" s="13"/>
      <c r="B448" s="237"/>
      <c r="C448" s="238"/>
      <c r="D448" s="233" t="s">
        <v>149</v>
      </c>
      <c r="E448" s="239" t="s">
        <v>19</v>
      </c>
      <c r="F448" s="240" t="s">
        <v>1306</v>
      </c>
      <c r="G448" s="238"/>
      <c r="H448" s="241">
        <v>0.95999999999999996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149</v>
      </c>
      <c r="AU448" s="247" t="s">
        <v>82</v>
      </c>
      <c r="AV448" s="13" t="s">
        <v>82</v>
      </c>
      <c r="AW448" s="13" t="s">
        <v>33</v>
      </c>
      <c r="AX448" s="13" t="s">
        <v>72</v>
      </c>
      <c r="AY448" s="247" t="s">
        <v>138</v>
      </c>
    </row>
    <row r="449" s="13" customFormat="1">
      <c r="A449" s="13"/>
      <c r="B449" s="237"/>
      <c r="C449" s="238"/>
      <c r="D449" s="233" t="s">
        <v>149</v>
      </c>
      <c r="E449" s="239" t="s">
        <v>19</v>
      </c>
      <c r="F449" s="240" t="s">
        <v>2038</v>
      </c>
      <c r="G449" s="238"/>
      <c r="H449" s="241">
        <v>3.117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149</v>
      </c>
      <c r="AU449" s="247" t="s">
        <v>82</v>
      </c>
      <c r="AV449" s="13" t="s">
        <v>82</v>
      </c>
      <c r="AW449" s="13" t="s">
        <v>33</v>
      </c>
      <c r="AX449" s="13" t="s">
        <v>72</v>
      </c>
      <c r="AY449" s="247" t="s">
        <v>138</v>
      </c>
    </row>
    <row r="450" s="13" customFormat="1">
      <c r="A450" s="13"/>
      <c r="B450" s="237"/>
      <c r="C450" s="238"/>
      <c r="D450" s="233" t="s">
        <v>149</v>
      </c>
      <c r="E450" s="239" t="s">
        <v>19</v>
      </c>
      <c r="F450" s="240" t="s">
        <v>2039</v>
      </c>
      <c r="G450" s="238"/>
      <c r="H450" s="241">
        <v>10.34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149</v>
      </c>
      <c r="AU450" s="247" t="s">
        <v>82</v>
      </c>
      <c r="AV450" s="13" t="s">
        <v>82</v>
      </c>
      <c r="AW450" s="13" t="s">
        <v>33</v>
      </c>
      <c r="AX450" s="13" t="s">
        <v>72</v>
      </c>
      <c r="AY450" s="247" t="s">
        <v>138</v>
      </c>
    </row>
    <row r="451" s="13" customFormat="1">
      <c r="A451" s="13"/>
      <c r="B451" s="237"/>
      <c r="C451" s="238"/>
      <c r="D451" s="233" t="s">
        <v>149</v>
      </c>
      <c r="E451" s="239" t="s">
        <v>19</v>
      </c>
      <c r="F451" s="240" t="s">
        <v>2040</v>
      </c>
      <c r="G451" s="238"/>
      <c r="H451" s="241">
        <v>0.40500000000000003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149</v>
      </c>
      <c r="AU451" s="247" t="s">
        <v>82</v>
      </c>
      <c r="AV451" s="13" t="s">
        <v>82</v>
      </c>
      <c r="AW451" s="13" t="s">
        <v>33</v>
      </c>
      <c r="AX451" s="13" t="s">
        <v>72</v>
      </c>
      <c r="AY451" s="247" t="s">
        <v>138</v>
      </c>
    </row>
    <row r="452" s="13" customFormat="1">
      <c r="A452" s="13"/>
      <c r="B452" s="237"/>
      <c r="C452" s="238"/>
      <c r="D452" s="233" t="s">
        <v>149</v>
      </c>
      <c r="E452" s="239" t="s">
        <v>19</v>
      </c>
      <c r="F452" s="240" t="s">
        <v>2041</v>
      </c>
      <c r="G452" s="238"/>
      <c r="H452" s="241">
        <v>1.2170000000000001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149</v>
      </c>
      <c r="AU452" s="247" t="s">
        <v>82</v>
      </c>
      <c r="AV452" s="13" t="s">
        <v>82</v>
      </c>
      <c r="AW452" s="13" t="s">
        <v>33</v>
      </c>
      <c r="AX452" s="13" t="s">
        <v>72</v>
      </c>
      <c r="AY452" s="247" t="s">
        <v>138</v>
      </c>
    </row>
    <row r="453" s="15" customFormat="1">
      <c r="A453" s="15"/>
      <c r="B453" s="276"/>
      <c r="C453" s="277"/>
      <c r="D453" s="233" t="s">
        <v>149</v>
      </c>
      <c r="E453" s="278" t="s">
        <v>19</v>
      </c>
      <c r="F453" s="279" t="s">
        <v>953</v>
      </c>
      <c r="G453" s="277"/>
      <c r="H453" s="280">
        <v>16.039000000000001</v>
      </c>
      <c r="I453" s="281"/>
      <c r="J453" s="277"/>
      <c r="K453" s="277"/>
      <c r="L453" s="282"/>
      <c r="M453" s="283"/>
      <c r="N453" s="284"/>
      <c r="O453" s="284"/>
      <c r="P453" s="284"/>
      <c r="Q453" s="284"/>
      <c r="R453" s="284"/>
      <c r="S453" s="284"/>
      <c r="T453" s="28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6" t="s">
        <v>149</v>
      </c>
      <c r="AU453" s="286" t="s">
        <v>82</v>
      </c>
      <c r="AV453" s="15" t="s">
        <v>145</v>
      </c>
      <c r="AW453" s="15" t="s">
        <v>33</v>
      </c>
      <c r="AX453" s="15" t="s">
        <v>80</v>
      </c>
      <c r="AY453" s="286" t="s">
        <v>138</v>
      </c>
    </row>
    <row r="454" s="2" customFormat="1" ht="24" customHeight="1">
      <c r="A454" s="40"/>
      <c r="B454" s="41"/>
      <c r="C454" s="220" t="s">
        <v>1309</v>
      </c>
      <c r="D454" s="220" t="s">
        <v>140</v>
      </c>
      <c r="E454" s="221" t="s">
        <v>1310</v>
      </c>
      <c r="F454" s="222" t="s">
        <v>1311</v>
      </c>
      <c r="G454" s="223" t="s">
        <v>184</v>
      </c>
      <c r="H454" s="224">
        <v>14.952</v>
      </c>
      <c r="I454" s="225"/>
      <c r="J454" s="226">
        <f>ROUND(I454*H454,2)</f>
        <v>0</v>
      </c>
      <c r="K454" s="222" t="s">
        <v>1939</v>
      </c>
      <c r="L454" s="46"/>
      <c r="M454" s="227" t="s">
        <v>19</v>
      </c>
      <c r="N454" s="228" t="s">
        <v>43</v>
      </c>
      <c r="O454" s="86"/>
      <c r="P454" s="229">
        <f>O454*H454</f>
        <v>0</v>
      </c>
      <c r="Q454" s="229">
        <v>2.49255</v>
      </c>
      <c r="R454" s="229">
        <f>Q454*H454</f>
        <v>37.268607600000003</v>
      </c>
      <c r="S454" s="229">
        <v>0</v>
      </c>
      <c r="T454" s="23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1" t="s">
        <v>145</v>
      </c>
      <c r="AT454" s="231" t="s">
        <v>140</v>
      </c>
      <c r="AU454" s="231" t="s">
        <v>82</v>
      </c>
      <c r="AY454" s="19" t="s">
        <v>138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9" t="s">
        <v>80</v>
      </c>
      <c r="BK454" s="232">
        <f>ROUND(I454*H454,2)</f>
        <v>0</v>
      </c>
      <c r="BL454" s="19" t="s">
        <v>145</v>
      </c>
      <c r="BM454" s="231" t="s">
        <v>2042</v>
      </c>
    </row>
    <row r="455" s="2" customFormat="1">
      <c r="A455" s="40"/>
      <c r="B455" s="41"/>
      <c r="C455" s="42"/>
      <c r="D455" s="233" t="s">
        <v>147</v>
      </c>
      <c r="E455" s="42"/>
      <c r="F455" s="234" t="s">
        <v>1311</v>
      </c>
      <c r="G455" s="42"/>
      <c r="H455" s="42"/>
      <c r="I455" s="138"/>
      <c r="J455" s="42"/>
      <c r="K455" s="42"/>
      <c r="L455" s="46"/>
      <c r="M455" s="235"/>
      <c r="N455" s="236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147</v>
      </c>
      <c r="AU455" s="19" t="s">
        <v>82</v>
      </c>
    </row>
    <row r="456" s="14" customFormat="1">
      <c r="A456" s="14"/>
      <c r="B456" s="249"/>
      <c r="C456" s="250"/>
      <c r="D456" s="233" t="s">
        <v>149</v>
      </c>
      <c r="E456" s="251" t="s">
        <v>19</v>
      </c>
      <c r="F456" s="252" t="s">
        <v>1313</v>
      </c>
      <c r="G456" s="250"/>
      <c r="H456" s="251" t="s">
        <v>19</v>
      </c>
      <c r="I456" s="253"/>
      <c r="J456" s="250"/>
      <c r="K456" s="250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149</v>
      </c>
      <c r="AU456" s="258" t="s">
        <v>82</v>
      </c>
      <c r="AV456" s="14" t="s">
        <v>80</v>
      </c>
      <c r="AW456" s="14" t="s">
        <v>33</v>
      </c>
      <c r="AX456" s="14" t="s">
        <v>72</v>
      </c>
      <c r="AY456" s="258" t="s">
        <v>138</v>
      </c>
    </row>
    <row r="457" s="13" customFormat="1">
      <c r="A457" s="13"/>
      <c r="B457" s="237"/>
      <c r="C457" s="238"/>
      <c r="D457" s="233" t="s">
        <v>149</v>
      </c>
      <c r="E457" s="239" t="s">
        <v>19</v>
      </c>
      <c r="F457" s="240" t="s">
        <v>2043</v>
      </c>
      <c r="G457" s="238"/>
      <c r="H457" s="241">
        <v>5.4720000000000004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149</v>
      </c>
      <c r="AU457" s="247" t="s">
        <v>82</v>
      </c>
      <c r="AV457" s="13" t="s">
        <v>82</v>
      </c>
      <c r="AW457" s="13" t="s">
        <v>33</v>
      </c>
      <c r="AX457" s="13" t="s">
        <v>72</v>
      </c>
      <c r="AY457" s="247" t="s">
        <v>138</v>
      </c>
    </row>
    <row r="458" s="13" customFormat="1">
      <c r="A458" s="13"/>
      <c r="B458" s="237"/>
      <c r="C458" s="238"/>
      <c r="D458" s="233" t="s">
        <v>149</v>
      </c>
      <c r="E458" s="239" t="s">
        <v>19</v>
      </c>
      <c r="F458" s="240" t="s">
        <v>2044</v>
      </c>
      <c r="G458" s="238"/>
      <c r="H458" s="241">
        <v>7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149</v>
      </c>
      <c r="AU458" s="247" t="s">
        <v>82</v>
      </c>
      <c r="AV458" s="13" t="s">
        <v>82</v>
      </c>
      <c r="AW458" s="13" t="s">
        <v>33</v>
      </c>
      <c r="AX458" s="13" t="s">
        <v>72</v>
      </c>
      <c r="AY458" s="247" t="s">
        <v>138</v>
      </c>
    </row>
    <row r="459" s="13" customFormat="1">
      <c r="A459" s="13"/>
      <c r="B459" s="237"/>
      <c r="C459" s="238"/>
      <c r="D459" s="233" t="s">
        <v>149</v>
      </c>
      <c r="E459" s="239" t="s">
        <v>19</v>
      </c>
      <c r="F459" s="240" t="s">
        <v>1888</v>
      </c>
      <c r="G459" s="238"/>
      <c r="H459" s="241">
        <v>2.48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149</v>
      </c>
      <c r="AU459" s="247" t="s">
        <v>82</v>
      </c>
      <c r="AV459" s="13" t="s">
        <v>82</v>
      </c>
      <c r="AW459" s="13" t="s">
        <v>33</v>
      </c>
      <c r="AX459" s="13" t="s">
        <v>72</v>
      </c>
      <c r="AY459" s="247" t="s">
        <v>138</v>
      </c>
    </row>
    <row r="460" s="15" customFormat="1">
      <c r="A460" s="15"/>
      <c r="B460" s="276"/>
      <c r="C460" s="277"/>
      <c r="D460" s="233" t="s">
        <v>149</v>
      </c>
      <c r="E460" s="278" t="s">
        <v>19</v>
      </c>
      <c r="F460" s="279" t="s">
        <v>953</v>
      </c>
      <c r="G460" s="277"/>
      <c r="H460" s="280">
        <v>14.952</v>
      </c>
      <c r="I460" s="281"/>
      <c r="J460" s="277"/>
      <c r="K460" s="277"/>
      <c r="L460" s="282"/>
      <c r="M460" s="283"/>
      <c r="N460" s="284"/>
      <c r="O460" s="284"/>
      <c r="P460" s="284"/>
      <c r="Q460" s="284"/>
      <c r="R460" s="284"/>
      <c r="S460" s="284"/>
      <c r="T460" s="28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86" t="s">
        <v>149</v>
      </c>
      <c r="AU460" s="286" t="s">
        <v>82</v>
      </c>
      <c r="AV460" s="15" t="s">
        <v>145</v>
      </c>
      <c r="AW460" s="15" t="s">
        <v>33</v>
      </c>
      <c r="AX460" s="15" t="s">
        <v>80</v>
      </c>
      <c r="AY460" s="286" t="s">
        <v>138</v>
      </c>
    </row>
    <row r="461" s="2" customFormat="1" ht="24" customHeight="1">
      <c r="A461" s="40"/>
      <c r="B461" s="41"/>
      <c r="C461" s="220" t="s">
        <v>1316</v>
      </c>
      <c r="D461" s="220" t="s">
        <v>140</v>
      </c>
      <c r="E461" s="221" t="s">
        <v>1317</v>
      </c>
      <c r="F461" s="222" t="s">
        <v>1318</v>
      </c>
      <c r="G461" s="223" t="s">
        <v>143</v>
      </c>
      <c r="H461" s="224">
        <v>25.559999999999999</v>
      </c>
      <c r="I461" s="225"/>
      <c r="J461" s="226">
        <f>ROUND(I461*H461,2)</f>
        <v>0</v>
      </c>
      <c r="K461" s="222" t="s">
        <v>144</v>
      </c>
      <c r="L461" s="46"/>
      <c r="M461" s="227" t="s">
        <v>19</v>
      </c>
      <c r="N461" s="228" t="s">
        <v>43</v>
      </c>
      <c r="O461" s="86"/>
      <c r="P461" s="229">
        <f>O461*H461</f>
        <v>0</v>
      </c>
      <c r="Q461" s="229">
        <v>0.0063200000000000001</v>
      </c>
      <c r="R461" s="229">
        <f>Q461*H461</f>
        <v>0.16153919999999999</v>
      </c>
      <c r="S461" s="229">
        <v>0</v>
      </c>
      <c r="T461" s="230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31" t="s">
        <v>145</v>
      </c>
      <c r="AT461" s="231" t="s">
        <v>140</v>
      </c>
      <c r="AU461" s="231" t="s">
        <v>82</v>
      </c>
      <c r="AY461" s="19" t="s">
        <v>138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9" t="s">
        <v>80</v>
      </c>
      <c r="BK461" s="232">
        <f>ROUND(I461*H461,2)</f>
        <v>0</v>
      </c>
      <c r="BL461" s="19" t="s">
        <v>145</v>
      </c>
      <c r="BM461" s="231" t="s">
        <v>2045</v>
      </c>
    </row>
    <row r="462" s="2" customFormat="1">
      <c r="A462" s="40"/>
      <c r="B462" s="41"/>
      <c r="C462" s="42"/>
      <c r="D462" s="233" t="s">
        <v>147</v>
      </c>
      <c r="E462" s="42"/>
      <c r="F462" s="234" t="s">
        <v>1318</v>
      </c>
      <c r="G462" s="42"/>
      <c r="H462" s="42"/>
      <c r="I462" s="138"/>
      <c r="J462" s="42"/>
      <c r="K462" s="42"/>
      <c r="L462" s="46"/>
      <c r="M462" s="235"/>
      <c r="N462" s="236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147</v>
      </c>
      <c r="AU462" s="19" t="s">
        <v>82</v>
      </c>
    </row>
    <row r="463" s="14" customFormat="1">
      <c r="A463" s="14"/>
      <c r="B463" s="249"/>
      <c r="C463" s="250"/>
      <c r="D463" s="233" t="s">
        <v>149</v>
      </c>
      <c r="E463" s="251" t="s">
        <v>19</v>
      </c>
      <c r="F463" s="252" t="s">
        <v>1320</v>
      </c>
      <c r="G463" s="250"/>
      <c r="H463" s="251" t="s">
        <v>19</v>
      </c>
      <c r="I463" s="253"/>
      <c r="J463" s="250"/>
      <c r="K463" s="250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149</v>
      </c>
      <c r="AU463" s="258" t="s">
        <v>82</v>
      </c>
      <c r="AV463" s="14" t="s">
        <v>80</v>
      </c>
      <c r="AW463" s="14" t="s">
        <v>33</v>
      </c>
      <c r="AX463" s="14" t="s">
        <v>72</v>
      </c>
      <c r="AY463" s="258" t="s">
        <v>138</v>
      </c>
    </row>
    <row r="464" s="13" customFormat="1">
      <c r="A464" s="13"/>
      <c r="B464" s="237"/>
      <c r="C464" s="238"/>
      <c r="D464" s="233" t="s">
        <v>149</v>
      </c>
      <c r="E464" s="239" t="s">
        <v>19</v>
      </c>
      <c r="F464" s="240" t="s">
        <v>2046</v>
      </c>
      <c r="G464" s="238"/>
      <c r="H464" s="241">
        <v>19.199999999999999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149</v>
      </c>
      <c r="AU464" s="247" t="s">
        <v>82</v>
      </c>
      <c r="AV464" s="13" t="s">
        <v>82</v>
      </c>
      <c r="AW464" s="13" t="s">
        <v>33</v>
      </c>
      <c r="AX464" s="13" t="s">
        <v>72</v>
      </c>
      <c r="AY464" s="247" t="s">
        <v>138</v>
      </c>
    </row>
    <row r="465" s="13" customFormat="1">
      <c r="A465" s="13"/>
      <c r="B465" s="237"/>
      <c r="C465" s="238"/>
      <c r="D465" s="233" t="s">
        <v>149</v>
      </c>
      <c r="E465" s="239" t="s">
        <v>19</v>
      </c>
      <c r="F465" s="240" t="s">
        <v>2047</v>
      </c>
      <c r="G465" s="238"/>
      <c r="H465" s="241">
        <v>6.3600000000000003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149</v>
      </c>
      <c r="AU465" s="247" t="s">
        <v>82</v>
      </c>
      <c r="AV465" s="13" t="s">
        <v>82</v>
      </c>
      <c r="AW465" s="13" t="s">
        <v>33</v>
      </c>
      <c r="AX465" s="13" t="s">
        <v>72</v>
      </c>
      <c r="AY465" s="247" t="s">
        <v>138</v>
      </c>
    </row>
    <row r="466" s="15" customFormat="1">
      <c r="A466" s="15"/>
      <c r="B466" s="276"/>
      <c r="C466" s="277"/>
      <c r="D466" s="233" t="s">
        <v>149</v>
      </c>
      <c r="E466" s="278" t="s">
        <v>19</v>
      </c>
      <c r="F466" s="279" t="s">
        <v>953</v>
      </c>
      <c r="G466" s="277"/>
      <c r="H466" s="280">
        <v>25.559999999999999</v>
      </c>
      <c r="I466" s="281"/>
      <c r="J466" s="277"/>
      <c r="K466" s="277"/>
      <c r="L466" s="282"/>
      <c r="M466" s="283"/>
      <c r="N466" s="284"/>
      <c r="O466" s="284"/>
      <c r="P466" s="284"/>
      <c r="Q466" s="284"/>
      <c r="R466" s="284"/>
      <c r="S466" s="284"/>
      <c r="T466" s="28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6" t="s">
        <v>149</v>
      </c>
      <c r="AU466" s="286" t="s">
        <v>82</v>
      </c>
      <c r="AV466" s="15" t="s">
        <v>145</v>
      </c>
      <c r="AW466" s="15" t="s">
        <v>33</v>
      </c>
      <c r="AX466" s="15" t="s">
        <v>80</v>
      </c>
      <c r="AY466" s="286" t="s">
        <v>138</v>
      </c>
    </row>
    <row r="467" s="2" customFormat="1" ht="24" customHeight="1">
      <c r="A467" s="40"/>
      <c r="B467" s="41"/>
      <c r="C467" s="220" t="s">
        <v>1323</v>
      </c>
      <c r="D467" s="220" t="s">
        <v>140</v>
      </c>
      <c r="E467" s="221" t="s">
        <v>1324</v>
      </c>
      <c r="F467" s="222" t="s">
        <v>1325</v>
      </c>
      <c r="G467" s="223" t="s">
        <v>184</v>
      </c>
      <c r="H467" s="224">
        <v>5.7599999999999998</v>
      </c>
      <c r="I467" s="225"/>
      <c r="J467" s="226">
        <f>ROUND(I467*H467,2)</f>
        <v>0</v>
      </c>
      <c r="K467" s="222" t="s">
        <v>144</v>
      </c>
      <c r="L467" s="46"/>
      <c r="M467" s="227" t="s">
        <v>19</v>
      </c>
      <c r="N467" s="228" t="s">
        <v>43</v>
      </c>
      <c r="O467" s="86"/>
      <c r="P467" s="229">
        <f>O467*H467</f>
        <v>0</v>
      </c>
      <c r="Q467" s="229">
        <v>2.28268</v>
      </c>
      <c r="R467" s="229">
        <f>Q467*H467</f>
        <v>13.148236799999999</v>
      </c>
      <c r="S467" s="229">
        <v>0</v>
      </c>
      <c r="T467" s="230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31" t="s">
        <v>145</v>
      </c>
      <c r="AT467" s="231" t="s">
        <v>140</v>
      </c>
      <c r="AU467" s="231" t="s">
        <v>82</v>
      </c>
      <c r="AY467" s="19" t="s">
        <v>138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9" t="s">
        <v>80</v>
      </c>
      <c r="BK467" s="232">
        <f>ROUND(I467*H467,2)</f>
        <v>0</v>
      </c>
      <c r="BL467" s="19" t="s">
        <v>145</v>
      </c>
      <c r="BM467" s="231" t="s">
        <v>2048</v>
      </c>
    </row>
    <row r="468" s="2" customFormat="1">
      <c r="A468" s="40"/>
      <c r="B468" s="41"/>
      <c r="C468" s="42"/>
      <c r="D468" s="233" t="s">
        <v>147</v>
      </c>
      <c r="E468" s="42"/>
      <c r="F468" s="234" t="s">
        <v>1325</v>
      </c>
      <c r="G468" s="42"/>
      <c r="H468" s="42"/>
      <c r="I468" s="138"/>
      <c r="J468" s="42"/>
      <c r="K468" s="42"/>
      <c r="L468" s="46"/>
      <c r="M468" s="235"/>
      <c r="N468" s="23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147</v>
      </c>
      <c r="AU468" s="19" t="s">
        <v>82</v>
      </c>
    </row>
    <row r="469" s="13" customFormat="1">
      <c r="A469" s="13"/>
      <c r="B469" s="237"/>
      <c r="C469" s="238"/>
      <c r="D469" s="233" t="s">
        <v>149</v>
      </c>
      <c r="E469" s="239" t="s">
        <v>19</v>
      </c>
      <c r="F469" s="240" t="s">
        <v>2049</v>
      </c>
      <c r="G469" s="238"/>
      <c r="H469" s="241">
        <v>5.7599999999999998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149</v>
      </c>
      <c r="AU469" s="247" t="s">
        <v>82</v>
      </c>
      <c r="AV469" s="13" t="s">
        <v>82</v>
      </c>
      <c r="AW469" s="13" t="s">
        <v>33</v>
      </c>
      <c r="AX469" s="13" t="s">
        <v>80</v>
      </c>
      <c r="AY469" s="247" t="s">
        <v>138</v>
      </c>
    </row>
    <row r="470" s="2" customFormat="1" ht="24" customHeight="1">
      <c r="A470" s="40"/>
      <c r="B470" s="41"/>
      <c r="C470" s="220" t="s">
        <v>1328</v>
      </c>
      <c r="D470" s="220" t="s">
        <v>140</v>
      </c>
      <c r="E470" s="221" t="s">
        <v>1329</v>
      </c>
      <c r="F470" s="222" t="s">
        <v>1330</v>
      </c>
      <c r="G470" s="223" t="s">
        <v>184</v>
      </c>
      <c r="H470" s="224">
        <v>2.6400000000000001</v>
      </c>
      <c r="I470" s="225"/>
      <c r="J470" s="226">
        <f>ROUND(I470*H470,2)</f>
        <v>0</v>
      </c>
      <c r="K470" s="222" t="s">
        <v>144</v>
      </c>
      <c r="L470" s="46"/>
      <c r="M470" s="227" t="s">
        <v>19</v>
      </c>
      <c r="N470" s="228" t="s">
        <v>43</v>
      </c>
      <c r="O470" s="86"/>
      <c r="P470" s="229">
        <f>O470*H470</f>
        <v>0</v>
      </c>
      <c r="Q470" s="229">
        <v>2.4127200000000002</v>
      </c>
      <c r="R470" s="229">
        <f>Q470*H470</f>
        <v>6.3695808000000005</v>
      </c>
      <c r="S470" s="229">
        <v>0</v>
      </c>
      <c r="T470" s="230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31" t="s">
        <v>145</v>
      </c>
      <c r="AT470" s="231" t="s">
        <v>140</v>
      </c>
      <c r="AU470" s="231" t="s">
        <v>82</v>
      </c>
      <c r="AY470" s="19" t="s">
        <v>138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9" t="s">
        <v>80</v>
      </c>
      <c r="BK470" s="232">
        <f>ROUND(I470*H470,2)</f>
        <v>0</v>
      </c>
      <c r="BL470" s="19" t="s">
        <v>145</v>
      </c>
      <c r="BM470" s="231" t="s">
        <v>2050</v>
      </c>
    </row>
    <row r="471" s="2" customFormat="1">
      <c r="A471" s="40"/>
      <c r="B471" s="41"/>
      <c r="C471" s="42"/>
      <c r="D471" s="233" t="s">
        <v>147</v>
      </c>
      <c r="E471" s="42"/>
      <c r="F471" s="234" t="s">
        <v>1330</v>
      </c>
      <c r="G471" s="42"/>
      <c r="H471" s="42"/>
      <c r="I471" s="138"/>
      <c r="J471" s="42"/>
      <c r="K471" s="42"/>
      <c r="L471" s="46"/>
      <c r="M471" s="235"/>
      <c r="N471" s="236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147</v>
      </c>
      <c r="AU471" s="19" t="s">
        <v>82</v>
      </c>
    </row>
    <row r="472" s="14" customFormat="1">
      <c r="A472" s="14"/>
      <c r="B472" s="249"/>
      <c r="C472" s="250"/>
      <c r="D472" s="233" t="s">
        <v>149</v>
      </c>
      <c r="E472" s="251" t="s">
        <v>19</v>
      </c>
      <c r="F472" s="252" t="s">
        <v>1332</v>
      </c>
      <c r="G472" s="250"/>
      <c r="H472" s="251" t="s">
        <v>19</v>
      </c>
      <c r="I472" s="253"/>
      <c r="J472" s="250"/>
      <c r="K472" s="250"/>
      <c r="L472" s="254"/>
      <c r="M472" s="255"/>
      <c r="N472" s="256"/>
      <c r="O472" s="256"/>
      <c r="P472" s="256"/>
      <c r="Q472" s="256"/>
      <c r="R472" s="256"/>
      <c r="S472" s="256"/>
      <c r="T472" s="25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8" t="s">
        <v>149</v>
      </c>
      <c r="AU472" s="258" t="s">
        <v>82</v>
      </c>
      <c r="AV472" s="14" t="s">
        <v>80</v>
      </c>
      <c r="AW472" s="14" t="s">
        <v>33</v>
      </c>
      <c r="AX472" s="14" t="s">
        <v>72</v>
      </c>
      <c r="AY472" s="258" t="s">
        <v>138</v>
      </c>
    </row>
    <row r="473" s="13" customFormat="1">
      <c r="A473" s="13"/>
      <c r="B473" s="237"/>
      <c r="C473" s="238"/>
      <c r="D473" s="233" t="s">
        <v>149</v>
      </c>
      <c r="E473" s="239" t="s">
        <v>19</v>
      </c>
      <c r="F473" s="240" t="s">
        <v>2051</v>
      </c>
      <c r="G473" s="238"/>
      <c r="H473" s="241">
        <v>2.6400000000000001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149</v>
      </c>
      <c r="AU473" s="247" t="s">
        <v>82</v>
      </c>
      <c r="AV473" s="13" t="s">
        <v>82</v>
      </c>
      <c r="AW473" s="13" t="s">
        <v>33</v>
      </c>
      <c r="AX473" s="13" t="s">
        <v>80</v>
      </c>
      <c r="AY473" s="247" t="s">
        <v>138</v>
      </c>
    </row>
    <row r="474" s="2" customFormat="1" ht="24" customHeight="1">
      <c r="A474" s="40"/>
      <c r="B474" s="41"/>
      <c r="C474" s="220" t="s">
        <v>1334</v>
      </c>
      <c r="D474" s="220" t="s">
        <v>140</v>
      </c>
      <c r="E474" s="221" t="s">
        <v>1335</v>
      </c>
      <c r="F474" s="222" t="s">
        <v>1336</v>
      </c>
      <c r="G474" s="223" t="s">
        <v>143</v>
      </c>
      <c r="H474" s="224">
        <v>96</v>
      </c>
      <c r="I474" s="225"/>
      <c r="J474" s="226">
        <f>ROUND(I474*H474,2)</f>
        <v>0</v>
      </c>
      <c r="K474" s="222" t="s">
        <v>144</v>
      </c>
      <c r="L474" s="46"/>
      <c r="M474" s="227" t="s">
        <v>19</v>
      </c>
      <c r="N474" s="228" t="s">
        <v>43</v>
      </c>
      <c r="O474" s="86"/>
      <c r="P474" s="229">
        <f>O474*H474</f>
        <v>0</v>
      </c>
      <c r="Q474" s="229">
        <v>0.001</v>
      </c>
      <c r="R474" s="229">
        <f>Q474*H474</f>
        <v>0.096000000000000002</v>
      </c>
      <c r="S474" s="229">
        <v>0</v>
      </c>
      <c r="T474" s="230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1" t="s">
        <v>145</v>
      </c>
      <c r="AT474" s="231" t="s">
        <v>140</v>
      </c>
      <c r="AU474" s="231" t="s">
        <v>82</v>
      </c>
      <c r="AY474" s="19" t="s">
        <v>138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9" t="s">
        <v>80</v>
      </c>
      <c r="BK474" s="232">
        <f>ROUND(I474*H474,2)</f>
        <v>0</v>
      </c>
      <c r="BL474" s="19" t="s">
        <v>145</v>
      </c>
      <c r="BM474" s="231" t="s">
        <v>2052</v>
      </c>
    </row>
    <row r="475" s="2" customFormat="1">
      <c r="A475" s="40"/>
      <c r="B475" s="41"/>
      <c r="C475" s="42"/>
      <c r="D475" s="233" t="s">
        <v>147</v>
      </c>
      <c r="E475" s="42"/>
      <c r="F475" s="234" t="s">
        <v>1336</v>
      </c>
      <c r="G475" s="42"/>
      <c r="H475" s="42"/>
      <c r="I475" s="138"/>
      <c r="J475" s="42"/>
      <c r="K475" s="42"/>
      <c r="L475" s="46"/>
      <c r="M475" s="235"/>
      <c r="N475" s="236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147</v>
      </c>
      <c r="AU475" s="19" t="s">
        <v>82</v>
      </c>
    </row>
    <row r="476" s="14" customFormat="1">
      <c r="A476" s="14"/>
      <c r="B476" s="249"/>
      <c r="C476" s="250"/>
      <c r="D476" s="233" t="s">
        <v>149</v>
      </c>
      <c r="E476" s="251" t="s">
        <v>19</v>
      </c>
      <c r="F476" s="252" t="s">
        <v>1338</v>
      </c>
      <c r="G476" s="250"/>
      <c r="H476" s="251" t="s">
        <v>19</v>
      </c>
      <c r="I476" s="253"/>
      <c r="J476" s="250"/>
      <c r="K476" s="250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149</v>
      </c>
      <c r="AU476" s="258" t="s">
        <v>82</v>
      </c>
      <c r="AV476" s="14" t="s">
        <v>80</v>
      </c>
      <c r="AW476" s="14" t="s">
        <v>33</v>
      </c>
      <c r="AX476" s="14" t="s">
        <v>72</v>
      </c>
      <c r="AY476" s="258" t="s">
        <v>138</v>
      </c>
    </row>
    <row r="477" s="13" customFormat="1">
      <c r="A477" s="13"/>
      <c r="B477" s="237"/>
      <c r="C477" s="238"/>
      <c r="D477" s="233" t="s">
        <v>149</v>
      </c>
      <c r="E477" s="239" t="s">
        <v>19</v>
      </c>
      <c r="F477" s="240" t="s">
        <v>2053</v>
      </c>
      <c r="G477" s="238"/>
      <c r="H477" s="241">
        <v>96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149</v>
      </c>
      <c r="AU477" s="247" t="s">
        <v>82</v>
      </c>
      <c r="AV477" s="13" t="s">
        <v>82</v>
      </c>
      <c r="AW477" s="13" t="s">
        <v>33</v>
      </c>
      <c r="AX477" s="13" t="s">
        <v>80</v>
      </c>
      <c r="AY477" s="247" t="s">
        <v>138</v>
      </c>
    </row>
    <row r="478" s="2" customFormat="1" ht="16.5" customHeight="1">
      <c r="A478" s="40"/>
      <c r="B478" s="41"/>
      <c r="C478" s="259" t="s">
        <v>1340</v>
      </c>
      <c r="D478" s="259" t="s">
        <v>268</v>
      </c>
      <c r="E478" s="260" t="s">
        <v>1341</v>
      </c>
      <c r="F478" s="261" t="s">
        <v>1342</v>
      </c>
      <c r="G478" s="262" t="s">
        <v>143</v>
      </c>
      <c r="H478" s="263">
        <v>110.40000000000001</v>
      </c>
      <c r="I478" s="264"/>
      <c r="J478" s="265">
        <f>ROUND(I478*H478,2)</f>
        <v>0</v>
      </c>
      <c r="K478" s="261" t="s">
        <v>144</v>
      </c>
      <c r="L478" s="266"/>
      <c r="M478" s="267" t="s">
        <v>19</v>
      </c>
      <c r="N478" s="268" t="s">
        <v>43</v>
      </c>
      <c r="O478" s="86"/>
      <c r="P478" s="229">
        <f>O478*H478</f>
        <v>0</v>
      </c>
      <c r="Q478" s="229">
        <v>0.0024199999999999998</v>
      </c>
      <c r="R478" s="229">
        <f>Q478*H478</f>
        <v>0.26716800000000002</v>
      </c>
      <c r="S478" s="229">
        <v>0</v>
      </c>
      <c r="T478" s="230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31" t="s">
        <v>188</v>
      </c>
      <c r="AT478" s="231" t="s">
        <v>268</v>
      </c>
      <c r="AU478" s="231" t="s">
        <v>82</v>
      </c>
      <c r="AY478" s="19" t="s">
        <v>138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9" t="s">
        <v>80</v>
      </c>
      <c r="BK478" s="232">
        <f>ROUND(I478*H478,2)</f>
        <v>0</v>
      </c>
      <c r="BL478" s="19" t="s">
        <v>145</v>
      </c>
      <c r="BM478" s="231" t="s">
        <v>2054</v>
      </c>
    </row>
    <row r="479" s="2" customFormat="1">
      <c r="A479" s="40"/>
      <c r="B479" s="41"/>
      <c r="C479" s="42"/>
      <c r="D479" s="233" t="s">
        <v>147</v>
      </c>
      <c r="E479" s="42"/>
      <c r="F479" s="234" t="s">
        <v>1342</v>
      </c>
      <c r="G479" s="42"/>
      <c r="H479" s="42"/>
      <c r="I479" s="138"/>
      <c r="J479" s="42"/>
      <c r="K479" s="42"/>
      <c r="L479" s="46"/>
      <c r="M479" s="235"/>
      <c r="N479" s="236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147</v>
      </c>
      <c r="AU479" s="19" t="s">
        <v>82</v>
      </c>
    </row>
    <row r="480" s="13" customFormat="1">
      <c r="A480" s="13"/>
      <c r="B480" s="237"/>
      <c r="C480" s="238"/>
      <c r="D480" s="233" t="s">
        <v>149</v>
      </c>
      <c r="E480" s="239" t="s">
        <v>19</v>
      </c>
      <c r="F480" s="240" t="s">
        <v>2055</v>
      </c>
      <c r="G480" s="238"/>
      <c r="H480" s="241">
        <v>110.40000000000001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149</v>
      </c>
      <c r="AU480" s="247" t="s">
        <v>82</v>
      </c>
      <c r="AV480" s="13" t="s">
        <v>82</v>
      </c>
      <c r="AW480" s="13" t="s">
        <v>33</v>
      </c>
      <c r="AX480" s="13" t="s">
        <v>80</v>
      </c>
      <c r="AY480" s="247" t="s">
        <v>138</v>
      </c>
    </row>
    <row r="481" s="2" customFormat="1" ht="24" customHeight="1">
      <c r="A481" s="40"/>
      <c r="B481" s="41"/>
      <c r="C481" s="220" t="s">
        <v>1345</v>
      </c>
      <c r="D481" s="220" t="s">
        <v>140</v>
      </c>
      <c r="E481" s="221" t="s">
        <v>1346</v>
      </c>
      <c r="F481" s="222" t="s">
        <v>1347</v>
      </c>
      <c r="G481" s="223" t="s">
        <v>184</v>
      </c>
      <c r="H481" s="224">
        <v>2.8079999999999998</v>
      </c>
      <c r="I481" s="225"/>
      <c r="J481" s="226">
        <f>ROUND(I481*H481,2)</f>
        <v>0</v>
      </c>
      <c r="K481" s="222" t="s">
        <v>144</v>
      </c>
      <c r="L481" s="46"/>
      <c r="M481" s="227" t="s">
        <v>19</v>
      </c>
      <c r="N481" s="228" t="s">
        <v>43</v>
      </c>
      <c r="O481" s="86"/>
      <c r="P481" s="229">
        <f>O481*H481</f>
        <v>0</v>
      </c>
      <c r="Q481" s="229">
        <v>2.4142999999999999</v>
      </c>
      <c r="R481" s="229">
        <f>Q481*H481</f>
        <v>6.779354399999999</v>
      </c>
      <c r="S481" s="229">
        <v>0</v>
      </c>
      <c r="T481" s="230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31" t="s">
        <v>145</v>
      </c>
      <c r="AT481" s="231" t="s">
        <v>140</v>
      </c>
      <c r="AU481" s="231" t="s">
        <v>82</v>
      </c>
      <c r="AY481" s="19" t="s">
        <v>138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9" t="s">
        <v>80</v>
      </c>
      <c r="BK481" s="232">
        <f>ROUND(I481*H481,2)</f>
        <v>0</v>
      </c>
      <c r="BL481" s="19" t="s">
        <v>145</v>
      </c>
      <c r="BM481" s="231" t="s">
        <v>2056</v>
      </c>
    </row>
    <row r="482" s="2" customFormat="1">
      <c r="A482" s="40"/>
      <c r="B482" s="41"/>
      <c r="C482" s="42"/>
      <c r="D482" s="233" t="s">
        <v>147</v>
      </c>
      <c r="E482" s="42"/>
      <c r="F482" s="234" t="s">
        <v>1347</v>
      </c>
      <c r="G482" s="42"/>
      <c r="H482" s="42"/>
      <c r="I482" s="138"/>
      <c r="J482" s="42"/>
      <c r="K482" s="42"/>
      <c r="L482" s="46"/>
      <c r="M482" s="235"/>
      <c r="N482" s="23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147</v>
      </c>
      <c r="AU482" s="19" t="s">
        <v>82</v>
      </c>
    </row>
    <row r="483" s="14" customFormat="1">
      <c r="A483" s="14"/>
      <c r="B483" s="249"/>
      <c r="C483" s="250"/>
      <c r="D483" s="233" t="s">
        <v>149</v>
      </c>
      <c r="E483" s="251" t="s">
        <v>19</v>
      </c>
      <c r="F483" s="252" t="s">
        <v>1349</v>
      </c>
      <c r="G483" s="250"/>
      <c r="H483" s="251" t="s">
        <v>19</v>
      </c>
      <c r="I483" s="253"/>
      <c r="J483" s="250"/>
      <c r="K483" s="250"/>
      <c r="L483" s="254"/>
      <c r="M483" s="255"/>
      <c r="N483" s="256"/>
      <c r="O483" s="256"/>
      <c r="P483" s="256"/>
      <c r="Q483" s="256"/>
      <c r="R483" s="256"/>
      <c r="S483" s="256"/>
      <c r="T483" s="25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8" t="s">
        <v>149</v>
      </c>
      <c r="AU483" s="258" t="s">
        <v>82</v>
      </c>
      <c r="AV483" s="14" t="s">
        <v>80</v>
      </c>
      <c r="AW483" s="14" t="s">
        <v>33</v>
      </c>
      <c r="AX483" s="14" t="s">
        <v>72</v>
      </c>
      <c r="AY483" s="258" t="s">
        <v>138</v>
      </c>
    </row>
    <row r="484" s="13" customFormat="1">
      <c r="A484" s="13"/>
      <c r="B484" s="237"/>
      <c r="C484" s="238"/>
      <c r="D484" s="233" t="s">
        <v>149</v>
      </c>
      <c r="E484" s="239" t="s">
        <v>19</v>
      </c>
      <c r="F484" s="240" t="s">
        <v>2057</v>
      </c>
      <c r="G484" s="238"/>
      <c r="H484" s="241">
        <v>2.8079999999999998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149</v>
      </c>
      <c r="AU484" s="247" t="s">
        <v>82</v>
      </c>
      <c r="AV484" s="13" t="s">
        <v>82</v>
      </c>
      <c r="AW484" s="13" t="s">
        <v>33</v>
      </c>
      <c r="AX484" s="13" t="s">
        <v>80</v>
      </c>
      <c r="AY484" s="247" t="s">
        <v>138</v>
      </c>
    </row>
    <row r="485" s="2" customFormat="1" ht="16.5" customHeight="1">
      <c r="A485" s="40"/>
      <c r="B485" s="41"/>
      <c r="C485" s="220" t="s">
        <v>1351</v>
      </c>
      <c r="D485" s="220" t="s">
        <v>140</v>
      </c>
      <c r="E485" s="221" t="s">
        <v>1352</v>
      </c>
      <c r="F485" s="222" t="s">
        <v>1353</v>
      </c>
      <c r="G485" s="223" t="s">
        <v>143</v>
      </c>
      <c r="H485" s="224">
        <v>14.039999999999999</v>
      </c>
      <c r="I485" s="225"/>
      <c r="J485" s="226">
        <f>ROUND(I485*H485,2)</f>
        <v>0</v>
      </c>
      <c r="K485" s="222" t="s">
        <v>144</v>
      </c>
      <c r="L485" s="46"/>
      <c r="M485" s="227" t="s">
        <v>19</v>
      </c>
      <c r="N485" s="228" t="s">
        <v>43</v>
      </c>
      <c r="O485" s="86"/>
      <c r="P485" s="229">
        <f>O485*H485</f>
        <v>0</v>
      </c>
      <c r="Q485" s="229">
        <v>0</v>
      </c>
      <c r="R485" s="229">
        <f>Q485*H485</f>
        <v>0</v>
      </c>
      <c r="S485" s="229">
        <v>0</v>
      </c>
      <c r="T485" s="230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31" t="s">
        <v>145</v>
      </c>
      <c r="AT485" s="231" t="s">
        <v>140</v>
      </c>
      <c r="AU485" s="231" t="s">
        <v>82</v>
      </c>
      <c r="AY485" s="19" t="s">
        <v>138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9" t="s">
        <v>80</v>
      </c>
      <c r="BK485" s="232">
        <f>ROUND(I485*H485,2)</f>
        <v>0</v>
      </c>
      <c r="BL485" s="19" t="s">
        <v>145</v>
      </c>
      <c r="BM485" s="231" t="s">
        <v>2058</v>
      </c>
    </row>
    <row r="486" s="2" customFormat="1">
      <c r="A486" s="40"/>
      <c r="B486" s="41"/>
      <c r="C486" s="42"/>
      <c r="D486" s="233" t="s">
        <v>147</v>
      </c>
      <c r="E486" s="42"/>
      <c r="F486" s="234" t="s">
        <v>1353</v>
      </c>
      <c r="G486" s="42"/>
      <c r="H486" s="42"/>
      <c r="I486" s="138"/>
      <c r="J486" s="42"/>
      <c r="K486" s="42"/>
      <c r="L486" s="46"/>
      <c r="M486" s="235"/>
      <c r="N486" s="236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147</v>
      </c>
      <c r="AU486" s="19" t="s">
        <v>82</v>
      </c>
    </row>
    <row r="487" s="14" customFormat="1">
      <c r="A487" s="14"/>
      <c r="B487" s="249"/>
      <c r="C487" s="250"/>
      <c r="D487" s="233" t="s">
        <v>149</v>
      </c>
      <c r="E487" s="251" t="s">
        <v>19</v>
      </c>
      <c r="F487" s="252" t="s">
        <v>1349</v>
      </c>
      <c r="G487" s="250"/>
      <c r="H487" s="251" t="s">
        <v>19</v>
      </c>
      <c r="I487" s="253"/>
      <c r="J487" s="250"/>
      <c r="K487" s="250"/>
      <c r="L487" s="254"/>
      <c r="M487" s="255"/>
      <c r="N487" s="256"/>
      <c r="O487" s="256"/>
      <c r="P487" s="256"/>
      <c r="Q487" s="256"/>
      <c r="R487" s="256"/>
      <c r="S487" s="256"/>
      <c r="T487" s="25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8" t="s">
        <v>149</v>
      </c>
      <c r="AU487" s="258" t="s">
        <v>82</v>
      </c>
      <c r="AV487" s="14" t="s">
        <v>80</v>
      </c>
      <c r="AW487" s="14" t="s">
        <v>33</v>
      </c>
      <c r="AX487" s="14" t="s">
        <v>72</v>
      </c>
      <c r="AY487" s="258" t="s">
        <v>138</v>
      </c>
    </row>
    <row r="488" s="13" customFormat="1">
      <c r="A488" s="13"/>
      <c r="B488" s="237"/>
      <c r="C488" s="238"/>
      <c r="D488" s="233" t="s">
        <v>149</v>
      </c>
      <c r="E488" s="239" t="s">
        <v>19</v>
      </c>
      <c r="F488" s="240" t="s">
        <v>2059</v>
      </c>
      <c r="G488" s="238"/>
      <c r="H488" s="241">
        <v>14.039999999999999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149</v>
      </c>
      <c r="AU488" s="247" t="s">
        <v>82</v>
      </c>
      <c r="AV488" s="13" t="s">
        <v>82</v>
      </c>
      <c r="AW488" s="13" t="s">
        <v>33</v>
      </c>
      <c r="AX488" s="13" t="s">
        <v>80</v>
      </c>
      <c r="AY488" s="247" t="s">
        <v>138</v>
      </c>
    </row>
    <row r="489" s="2" customFormat="1" ht="24" customHeight="1">
      <c r="A489" s="40"/>
      <c r="B489" s="41"/>
      <c r="C489" s="220" t="s">
        <v>1356</v>
      </c>
      <c r="D489" s="220" t="s">
        <v>140</v>
      </c>
      <c r="E489" s="221" t="s">
        <v>1357</v>
      </c>
      <c r="F489" s="222" t="s">
        <v>1358</v>
      </c>
      <c r="G489" s="223" t="s">
        <v>143</v>
      </c>
      <c r="H489" s="224">
        <v>36.82</v>
      </c>
      <c r="I489" s="225"/>
      <c r="J489" s="226">
        <f>ROUND(I489*H489,2)</f>
        <v>0</v>
      </c>
      <c r="K489" s="222" t="s">
        <v>1939</v>
      </c>
      <c r="L489" s="46"/>
      <c r="M489" s="227" t="s">
        <v>19</v>
      </c>
      <c r="N489" s="228" t="s">
        <v>43</v>
      </c>
      <c r="O489" s="86"/>
      <c r="P489" s="229">
        <f>O489*H489</f>
        <v>0</v>
      </c>
      <c r="Q489" s="229">
        <v>1.0311999999999999</v>
      </c>
      <c r="R489" s="229">
        <f>Q489*H489</f>
        <v>37.968783999999999</v>
      </c>
      <c r="S489" s="229">
        <v>0</v>
      </c>
      <c r="T489" s="230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31" t="s">
        <v>145</v>
      </c>
      <c r="AT489" s="231" t="s">
        <v>140</v>
      </c>
      <c r="AU489" s="231" t="s">
        <v>82</v>
      </c>
      <c r="AY489" s="19" t="s">
        <v>138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9" t="s">
        <v>80</v>
      </c>
      <c r="BK489" s="232">
        <f>ROUND(I489*H489,2)</f>
        <v>0</v>
      </c>
      <c r="BL489" s="19" t="s">
        <v>145</v>
      </c>
      <c r="BM489" s="231" t="s">
        <v>2060</v>
      </c>
    </row>
    <row r="490" s="2" customFormat="1">
      <c r="A490" s="40"/>
      <c r="B490" s="41"/>
      <c r="C490" s="42"/>
      <c r="D490" s="233" t="s">
        <v>147</v>
      </c>
      <c r="E490" s="42"/>
      <c r="F490" s="234" t="s">
        <v>1358</v>
      </c>
      <c r="G490" s="42"/>
      <c r="H490" s="42"/>
      <c r="I490" s="138"/>
      <c r="J490" s="42"/>
      <c r="K490" s="42"/>
      <c r="L490" s="46"/>
      <c r="M490" s="235"/>
      <c r="N490" s="236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147</v>
      </c>
      <c r="AU490" s="19" t="s">
        <v>82</v>
      </c>
    </row>
    <row r="491" s="14" customFormat="1">
      <c r="A491" s="14"/>
      <c r="B491" s="249"/>
      <c r="C491" s="250"/>
      <c r="D491" s="233" t="s">
        <v>149</v>
      </c>
      <c r="E491" s="251" t="s">
        <v>19</v>
      </c>
      <c r="F491" s="252" t="s">
        <v>1360</v>
      </c>
      <c r="G491" s="250"/>
      <c r="H491" s="251" t="s">
        <v>19</v>
      </c>
      <c r="I491" s="253"/>
      <c r="J491" s="250"/>
      <c r="K491" s="250"/>
      <c r="L491" s="254"/>
      <c r="M491" s="255"/>
      <c r="N491" s="256"/>
      <c r="O491" s="256"/>
      <c r="P491" s="256"/>
      <c r="Q491" s="256"/>
      <c r="R491" s="256"/>
      <c r="S491" s="256"/>
      <c r="T491" s="25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8" t="s">
        <v>149</v>
      </c>
      <c r="AU491" s="258" t="s">
        <v>82</v>
      </c>
      <c r="AV491" s="14" t="s">
        <v>80</v>
      </c>
      <c r="AW491" s="14" t="s">
        <v>33</v>
      </c>
      <c r="AX491" s="14" t="s">
        <v>72</v>
      </c>
      <c r="AY491" s="258" t="s">
        <v>138</v>
      </c>
    </row>
    <row r="492" s="13" customFormat="1">
      <c r="A492" s="13"/>
      <c r="B492" s="237"/>
      <c r="C492" s="238"/>
      <c r="D492" s="233" t="s">
        <v>149</v>
      </c>
      <c r="E492" s="239" t="s">
        <v>19</v>
      </c>
      <c r="F492" s="240" t="s">
        <v>1361</v>
      </c>
      <c r="G492" s="238"/>
      <c r="H492" s="241">
        <v>6.4000000000000004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149</v>
      </c>
      <c r="AU492" s="247" t="s">
        <v>82</v>
      </c>
      <c r="AV492" s="13" t="s">
        <v>82</v>
      </c>
      <c r="AW492" s="13" t="s">
        <v>33</v>
      </c>
      <c r="AX492" s="13" t="s">
        <v>72</v>
      </c>
      <c r="AY492" s="247" t="s">
        <v>138</v>
      </c>
    </row>
    <row r="493" s="13" customFormat="1">
      <c r="A493" s="13"/>
      <c r="B493" s="237"/>
      <c r="C493" s="238"/>
      <c r="D493" s="233" t="s">
        <v>149</v>
      </c>
      <c r="E493" s="239" t="s">
        <v>19</v>
      </c>
      <c r="F493" s="240" t="s">
        <v>2061</v>
      </c>
      <c r="G493" s="238"/>
      <c r="H493" s="241">
        <v>30.420000000000002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149</v>
      </c>
      <c r="AU493" s="247" t="s">
        <v>82</v>
      </c>
      <c r="AV493" s="13" t="s">
        <v>82</v>
      </c>
      <c r="AW493" s="13" t="s">
        <v>33</v>
      </c>
      <c r="AX493" s="13" t="s">
        <v>72</v>
      </c>
      <c r="AY493" s="247" t="s">
        <v>138</v>
      </c>
    </row>
    <row r="494" s="15" customFormat="1">
      <c r="A494" s="15"/>
      <c r="B494" s="276"/>
      <c r="C494" s="277"/>
      <c r="D494" s="233" t="s">
        <v>149</v>
      </c>
      <c r="E494" s="278" t="s">
        <v>19</v>
      </c>
      <c r="F494" s="279" t="s">
        <v>953</v>
      </c>
      <c r="G494" s="277"/>
      <c r="H494" s="280">
        <v>36.82</v>
      </c>
      <c r="I494" s="281"/>
      <c r="J494" s="277"/>
      <c r="K494" s="277"/>
      <c r="L494" s="282"/>
      <c r="M494" s="283"/>
      <c r="N494" s="284"/>
      <c r="O494" s="284"/>
      <c r="P494" s="284"/>
      <c r="Q494" s="284"/>
      <c r="R494" s="284"/>
      <c r="S494" s="284"/>
      <c r="T494" s="28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6" t="s">
        <v>149</v>
      </c>
      <c r="AU494" s="286" t="s">
        <v>82</v>
      </c>
      <c r="AV494" s="15" t="s">
        <v>145</v>
      </c>
      <c r="AW494" s="15" t="s">
        <v>33</v>
      </c>
      <c r="AX494" s="15" t="s">
        <v>80</v>
      </c>
      <c r="AY494" s="286" t="s">
        <v>138</v>
      </c>
    </row>
    <row r="495" s="2" customFormat="1" ht="24" customHeight="1">
      <c r="A495" s="40"/>
      <c r="B495" s="41"/>
      <c r="C495" s="220" t="s">
        <v>1363</v>
      </c>
      <c r="D495" s="220" t="s">
        <v>140</v>
      </c>
      <c r="E495" s="221" t="s">
        <v>1364</v>
      </c>
      <c r="F495" s="222" t="s">
        <v>1365</v>
      </c>
      <c r="G495" s="223" t="s">
        <v>143</v>
      </c>
      <c r="H495" s="224">
        <v>55.75</v>
      </c>
      <c r="I495" s="225"/>
      <c r="J495" s="226">
        <f>ROUND(I495*H495,2)</f>
        <v>0</v>
      </c>
      <c r="K495" s="222" t="s">
        <v>144</v>
      </c>
      <c r="L495" s="46"/>
      <c r="M495" s="227" t="s">
        <v>19</v>
      </c>
      <c r="N495" s="228" t="s">
        <v>43</v>
      </c>
      <c r="O495" s="86"/>
      <c r="P495" s="229">
        <f>O495*H495</f>
        <v>0</v>
      </c>
      <c r="Q495" s="229">
        <v>0.40242</v>
      </c>
      <c r="R495" s="229">
        <f>Q495*H495</f>
        <v>22.434915</v>
      </c>
      <c r="S495" s="229">
        <v>0</v>
      </c>
      <c r="T495" s="230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31" t="s">
        <v>145</v>
      </c>
      <c r="AT495" s="231" t="s">
        <v>140</v>
      </c>
      <c r="AU495" s="231" t="s">
        <v>82</v>
      </c>
      <c r="AY495" s="19" t="s">
        <v>138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9" t="s">
        <v>80</v>
      </c>
      <c r="BK495" s="232">
        <f>ROUND(I495*H495,2)</f>
        <v>0</v>
      </c>
      <c r="BL495" s="19" t="s">
        <v>145</v>
      </c>
      <c r="BM495" s="231" t="s">
        <v>2062</v>
      </c>
    </row>
    <row r="496" s="2" customFormat="1">
      <c r="A496" s="40"/>
      <c r="B496" s="41"/>
      <c r="C496" s="42"/>
      <c r="D496" s="233" t="s">
        <v>147</v>
      </c>
      <c r="E496" s="42"/>
      <c r="F496" s="234" t="s">
        <v>1365</v>
      </c>
      <c r="G496" s="42"/>
      <c r="H496" s="42"/>
      <c r="I496" s="138"/>
      <c r="J496" s="42"/>
      <c r="K496" s="42"/>
      <c r="L496" s="46"/>
      <c r="M496" s="235"/>
      <c r="N496" s="236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147</v>
      </c>
      <c r="AU496" s="19" t="s">
        <v>82</v>
      </c>
    </row>
    <row r="497" s="14" customFormat="1">
      <c r="A497" s="14"/>
      <c r="B497" s="249"/>
      <c r="C497" s="250"/>
      <c r="D497" s="233" t="s">
        <v>149</v>
      </c>
      <c r="E497" s="251" t="s">
        <v>19</v>
      </c>
      <c r="F497" s="252" t="s">
        <v>1367</v>
      </c>
      <c r="G497" s="250"/>
      <c r="H497" s="251" t="s">
        <v>19</v>
      </c>
      <c r="I497" s="253"/>
      <c r="J497" s="250"/>
      <c r="K497" s="250"/>
      <c r="L497" s="254"/>
      <c r="M497" s="255"/>
      <c r="N497" s="256"/>
      <c r="O497" s="256"/>
      <c r="P497" s="256"/>
      <c r="Q497" s="256"/>
      <c r="R497" s="256"/>
      <c r="S497" s="256"/>
      <c r="T497" s="25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8" t="s">
        <v>149</v>
      </c>
      <c r="AU497" s="258" t="s">
        <v>82</v>
      </c>
      <c r="AV497" s="14" t="s">
        <v>80</v>
      </c>
      <c r="AW497" s="14" t="s">
        <v>33</v>
      </c>
      <c r="AX497" s="14" t="s">
        <v>72</v>
      </c>
      <c r="AY497" s="258" t="s">
        <v>138</v>
      </c>
    </row>
    <row r="498" s="14" customFormat="1">
      <c r="A498" s="14"/>
      <c r="B498" s="249"/>
      <c r="C498" s="250"/>
      <c r="D498" s="233" t="s">
        <v>149</v>
      </c>
      <c r="E498" s="251" t="s">
        <v>19</v>
      </c>
      <c r="F498" s="252" t="s">
        <v>1368</v>
      </c>
      <c r="G498" s="250"/>
      <c r="H498" s="251" t="s">
        <v>19</v>
      </c>
      <c r="I498" s="253"/>
      <c r="J498" s="250"/>
      <c r="K498" s="250"/>
      <c r="L498" s="254"/>
      <c r="M498" s="255"/>
      <c r="N498" s="256"/>
      <c r="O498" s="256"/>
      <c r="P498" s="256"/>
      <c r="Q498" s="256"/>
      <c r="R498" s="256"/>
      <c r="S498" s="256"/>
      <c r="T498" s="25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8" t="s">
        <v>149</v>
      </c>
      <c r="AU498" s="258" t="s">
        <v>82</v>
      </c>
      <c r="AV498" s="14" t="s">
        <v>80</v>
      </c>
      <c r="AW498" s="14" t="s">
        <v>33</v>
      </c>
      <c r="AX498" s="14" t="s">
        <v>72</v>
      </c>
      <c r="AY498" s="258" t="s">
        <v>138</v>
      </c>
    </row>
    <row r="499" s="13" customFormat="1">
      <c r="A499" s="13"/>
      <c r="B499" s="237"/>
      <c r="C499" s="238"/>
      <c r="D499" s="233" t="s">
        <v>149</v>
      </c>
      <c r="E499" s="239" t="s">
        <v>19</v>
      </c>
      <c r="F499" s="240" t="s">
        <v>2063</v>
      </c>
      <c r="G499" s="238"/>
      <c r="H499" s="241">
        <v>51.700000000000003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7" t="s">
        <v>149</v>
      </c>
      <c r="AU499" s="247" t="s">
        <v>82</v>
      </c>
      <c r="AV499" s="13" t="s">
        <v>82</v>
      </c>
      <c r="AW499" s="13" t="s">
        <v>33</v>
      </c>
      <c r="AX499" s="13" t="s">
        <v>72</v>
      </c>
      <c r="AY499" s="247" t="s">
        <v>138</v>
      </c>
    </row>
    <row r="500" s="13" customFormat="1">
      <c r="A500" s="13"/>
      <c r="B500" s="237"/>
      <c r="C500" s="238"/>
      <c r="D500" s="233" t="s">
        <v>149</v>
      </c>
      <c r="E500" s="239" t="s">
        <v>19</v>
      </c>
      <c r="F500" s="240" t="s">
        <v>2064</v>
      </c>
      <c r="G500" s="238"/>
      <c r="H500" s="241">
        <v>4.0499999999999998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149</v>
      </c>
      <c r="AU500" s="247" t="s">
        <v>82</v>
      </c>
      <c r="AV500" s="13" t="s">
        <v>82</v>
      </c>
      <c r="AW500" s="13" t="s">
        <v>33</v>
      </c>
      <c r="AX500" s="13" t="s">
        <v>72</v>
      </c>
      <c r="AY500" s="247" t="s">
        <v>138</v>
      </c>
    </row>
    <row r="501" s="15" customFormat="1">
      <c r="A501" s="15"/>
      <c r="B501" s="276"/>
      <c r="C501" s="277"/>
      <c r="D501" s="233" t="s">
        <v>149</v>
      </c>
      <c r="E501" s="278" t="s">
        <v>19</v>
      </c>
      <c r="F501" s="279" t="s">
        <v>953</v>
      </c>
      <c r="G501" s="277"/>
      <c r="H501" s="280">
        <v>55.75</v>
      </c>
      <c r="I501" s="281"/>
      <c r="J501" s="277"/>
      <c r="K501" s="277"/>
      <c r="L501" s="282"/>
      <c r="M501" s="283"/>
      <c r="N501" s="284"/>
      <c r="O501" s="284"/>
      <c r="P501" s="284"/>
      <c r="Q501" s="284"/>
      <c r="R501" s="284"/>
      <c r="S501" s="284"/>
      <c r="T501" s="28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6" t="s">
        <v>149</v>
      </c>
      <c r="AU501" s="286" t="s">
        <v>82</v>
      </c>
      <c r="AV501" s="15" t="s">
        <v>145</v>
      </c>
      <c r="AW501" s="15" t="s">
        <v>33</v>
      </c>
      <c r="AX501" s="15" t="s">
        <v>80</v>
      </c>
      <c r="AY501" s="286" t="s">
        <v>138</v>
      </c>
    </row>
    <row r="502" s="2" customFormat="1" ht="16.5" customHeight="1">
      <c r="A502" s="40"/>
      <c r="B502" s="41"/>
      <c r="C502" s="259" t="s">
        <v>1370</v>
      </c>
      <c r="D502" s="259" t="s">
        <v>268</v>
      </c>
      <c r="E502" s="260" t="s">
        <v>1371</v>
      </c>
      <c r="F502" s="261" t="s">
        <v>1372</v>
      </c>
      <c r="G502" s="262" t="s">
        <v>305</v>
      </c>
      <c r="H502" s="263">
        <v>18.869</v>
      </c>
      <c r="I502" s="264"/>
      <c r="J502" s="265">
        <f>ROUND(I502*H502,2)</f>
        <v>0</v>
      </c>
      <c r="K502" s="261" t="s">
        <v>144</v>
      </c>
      <c r="L502" s="266"/>
      <c r="M502" s="267" t="s">
        <v>19</v>
      </c>
      <c r="N502" s="268" t="s">
        <v>43</v>
      </c>
      <c r="O502" s="86"/>
      <c r="P502" s="229">
        <f>O502*H502</f>
        <v>0</v>
      </c>
      <c r="Q502" s="229">
        <v>1</v>
      </c>
      <c r="R502" s="229">
        <f>Q502*H502</f>
        <v>18.869</v>
      </c>
      <c r="S502" s="229">
        <v>0</v>
      </c>
      <c r="T502" s="230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31" t="s">
        <v>188</v>
      </c>
      <c r="AT502" s="231" t="s">
        <v>268</v>
      </c>
      <c r="AU502" s="231" t="s">
        <v>82</v>
      </c>
      <c r="AY502" s="19" t="s">
        <v>138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9" t="s">
        <v>80</v>
      </c>
      <c r="BK502" s="232">
        <f>ROUND(I502*H502,2)</f>
        <v>0</v>
      </c>
      <c r="BL502" s="19" t="s">
        <v>145</v>
      </c>
      <c r="BM502" s="231" t="s">
        <v>2065</v>
      </c>
    </row>
    <row r="503" s="2" customFormat="1">
      <c r="A503" s="40"/>
      <c r="B503" s="41"/>
      <c r="C503" s="42"/>
      <c r="D503" s="233" t="s">
        <v>147</v>
      </c>
      <c r="E503" s="42"/>
      <c r="F503" s="234" t="s">
        <v>1372</v>
      </c>
      <c r="G503" s="42"/>
      <c r="H503" s="42"/>
      <c r="I503" s="138"/>
      <c r="J503" s="42"/>
      <c r="K503" s="42"/>
      <c r="L503" s="46"/>
      <c r="M503" s="235"/>
      <c r="N503" s="236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147</v>
      </c>
      <c r="AU503" s="19" t="s">
        <v>82</v>
      </c>
    </row>
    <row r="504" s="13" customFormat="1">
      <c r="A504" s="13"/>
      <c r="B504" s="237"/>
      <c r="C504" s="238"/>
      <c r="D504" s="233" t="s">
        <v>149</v>
      </c>
      <c r="E504" s="239" t="s">
        <v>19</v>
      </c>
      <c r="F504" s="240" t="s">
        <v>2066</v>
      </c>
      <c r="G504" s="238"/>
      <c r="H504" s="241">
        <v>18.869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149</v>
      </c>
      <c r="AU504" s="247" t="s">
        <v>82</v>
      </c>
      <c r="AV504" s="13" t="s">
        <v>82</v>
      </c>
      <c r="AW504" s="13" t="s">
        <v>33</v>
      </c>
      <c r="AX504" s="13" t="s">
        <v>80</v>
      </c>
      <c r="AY504" s="247" t="s">
        <v>138</v>
      </c>
    </row>
    <row r="505" s="12" customFormat="1" ht="22.8" customHeight="1">
      <c r="A505" s="12"/>
      <c r="B505" s="204"/>
      <c r="C505" s="205"/>
      <c r="D505" s="206" t="s">
        <v>71</v>
      </c>
      <c r="E505" s="218" t="s">
        <v>168</v>
      </c>
      <c r="F505" s="218" t="s">
        <v>407</v>
      </c>
      <c r="G505" s="205"/>
      <c r="H505" s="205"/>
      <c r="I505" s="208"/>
      <c r="J505" s="219">
        <f>BK505</f>
        <v>0</v>
      </c>
      <c r="K505" s="205"/>
      <c r="L505" s="210"/>
      <c r="M505" s="211"/>
      <c r="N505" s="212"/>
      <c r="O505" s="212"/>
      <c r="P505" s="213">
        <f>SUM(P506:P564)</f>
        <v>0</v>
      </c>
      <c r="Q505" s="212"/>
      <c r="R505" s="213">
        <f>SUM(R506:R564)</f>
        <v>3.1049392</v>
      </c>
      <c r="S505" s="212"/>
      <c r="T505" s="214">
        <f>SUM(T506:T564)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5" t="s">
        <v>80</v>
      </c>
      <c r="AT505" s="216" t="s">
        <v>71</v>
      </c>
      <c r="AU505" s="216" t="s">
        <v>80</v>
      </c>
      <c r="AY505" s="215" t="s">
        <v>138</v>
      </c>
      <c r="BK505" s="217">
        <f>SUM(BK506:BK564)</f>
        <v>0</v>
      </c>
    </row>
    <row r="506" s="2" customFormat="1" ht="16.5" customHeight="1">
      <c r="A506" s="40"/>
      <c r="B506" s="41"/>
      <c r="C506" s="220" t="s">
        <v>1375</v>
      </c>
      <c r="D506" s="220" t="s">
        <v>140</v>
      </c>
      <c r="E506" s="221" t="s">
        <v>423</v>
      </c>
      <c r="F506" s="222" t="s">
        <v>424</v>
      </c>
      <c r="G506" s="223" t="s">
        <v>143</v>
      </c>
      <c r="H506" s="224">
        <v>194.06</v>
      </c>
      <c r="I506" s="225"/>
      <c r="J506" s="226">
        <f>ROUND(I506*H506,2)</f>
        <v>0</v>
      </c>
      <c r="K506" s="222" t="s">
        <v>144</v>
      </c>
      <c r="L506" s="46"/>
      <c r="M506" s="227" t="s">
        <v>19</v>
      </c>
      <c r="N506" s="228" t="s">
        <v>43</v>
      </c>
      <c r="O506" s="86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31" t="s">
        <v>145</v>
      </c>
      <c r="AT506" s="231" t="s">
        <v>140</v>
      </c>
      <c r="AU506" s="231" t="s">
        <v>82</v>
      </c>
      <c r="AY506" s="19" t="s">
        <v>138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9" t="s">
        <v>80</v>
      </c>
      <c r="BK506" s="232">
        <f>ROUND(I506*H506,2)</f>
        <v>0</v>
      </c>
      <c r="BL506" s="19" t="s">
        <v>145</v>
      </c>
      <c r="BM506" s="231" t="s">
        <v>2067</v>
      </c>
    </row>
    <row r="507" s="2" customFormat="1">
      <c r="A507" s="40"/>
      <c r="B507" s="41"/>
      <c r="C507" s="42"/>
      <c r="D507" s="233" t="s">
        <v>147</v>
      </c>
      <c r="E507" s="42"/>
      <c r="F507" s="234" t="s">
        <v>424</v>
      </c>
      <c r="G507" s="42"/>
      <c r="H507" s="42"/>
      <c r="I507" s="138"/>
      <c r="J507" s="42"/>
      <c r="K507" s="42"/>
      <c r="L507" s="46"/>
      <c r="M507" s="235"/>
      <c r="N507" s="23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147</v>
      </c>
      <c r="AU507" s="19" t="s">
        <v>82</v>
      </c>
    </row>
    <row r="508" s="14" customFormat="1">
      <c r="A508" s="14"/>
      <c r="B508" s="249"/>
      <c r="C508" s="250"/>
      <c r="D508" s="233" t="s">
        <v>149</v>
      </c>
      <c r="E508" s="251" t="s">
        <v>19</v>
      </c>
      <c r="F508" s="252" t="s">
        <v>426</v>
      </c>
      <c r="G508" s="250"/>
      <c r="H508" s="251" t="s">
        <v>19</v>
      </c>
      <c r="I508" s="253"/>
      <c r="J508" s="250"/>
      <c r="K508" s="250"/>
      <c r="L508" s="254"/>
      <c r="M508" s="255"/>
      <c r="N508" s="256"/>
      <c r="O508" s="256"/>
      <c r="P508" s="256"/>
      <c r="Q508" s="256"/>
      <c r="R508" s="256"/>
      <c r="S508" s="256"/>
      <c r="T508" s="25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8" t="s">
        <v>149</v>
      </c>
      <c r="AU508" s="258" t="s">
        <v>82</v>
      </c>
      <c r="AV508" s="14" t="s">
        <v>80</v>
      </c>
      <c r="AW508" s="14" t="s">
        <v>33</v>
      </c>
      <c r="AX508" s="14" t="s">
        <v>72</v>
      </c>
      <c r="AY508" s="258" t="s">
        <v>138</v>
      </c>
    </row>
    <row r="509" s="13" customFormat="1">
      <c r="A509" s="13"/>
      <c r="B509" s="237"/>
      <c r="C509" s="238"/>
      <c r="D509" s="233" t="s">
        <v>149</v>
      </c>
      <c r="E509" s="239" t="s">
        <v>19</v>
      </c>
      <c r="F509" s="240" t="s">
        <v>2068</v>
      </c>
      <c r="G509" s="238"/>
      <c r="H509" s="241">
        <v>194.06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149</v>
      </c>
      <c r="AU509" s="247" t="s">
        <v>82</v>
      </c>
      <c r="AV509" s="13" t="s">
        <v>82</v>
      </c>
      <c r="AW509" s="13" t="s">
        <v>33</v>
      </c>
      <c r="AX509" s="13" t="s">
        <v>80</v>
      </c>
      <c r="AY509" s="247" t="s">
        <v>138</v>
      </c>
    </row>
    <row r="510" s="2" customFormat="1" ht="24" customHeight="1">
      <c r="A510" s="40"/>
      <c r="B510" s="41"/>
      <c r="C510" s="220" t="s">
        <v>1378</v>
      </c>
      <c r="D510" s="220" t="s">
        <v>140</v>
      </c>
      <c r="E510" s="221" t="s">
        <v>441</v>
      </c>
      <c r="F510" s="222" t="s">
        <v>442</v>
      </c>
      <c r="G510" s="223" t="s">
        <v>143</v>
      </c>
      <c r="H510" s="224">
        <v>176</v>
      </c>
      <c r="I510" s="225"/>
      <c r="J510" s="226">
        <f>ROUND(I510*H510,2)</f>
        <v>0</v>
      </c>
      <c r="K510" s="222" t="s">
        <v>144</v>
      </c>
      <c r="L510" s="46"/>
      <c r="M510" s="227" t="s">
        <v>19</v>
      </c>
      <c r="N510" s="228" t="s">
        <v>43</v>
      </c>
      <c r="O510" s="86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31" t="s">
        <v>145</v>
      </c>
      <c r="AT510" s="231" t="s">
        <v>140</v>
      </c>
      <c r="AU510" s="231" t="s">
        <v>82</v>
      </c>
      <c r="AY510" s="19" t="s">
        <v>138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9" t="s">
        <v>80</v>
      </c>
      <c r="BK510" s="232">
        <f>ROUND(I510*H510,2)</f>
        <v>0</v>
      </c>
      <c r="BL510" s="19" t="s">
        <v>145</v>
      </c>
      <c r="BM510" s="231" t="s">
        <v>2069</v>
      </c>
    </row>
    <row r="511" s="2" customFormat="1">
      <c r="A511" s="40"/>
      <c r="B511" s="41"/>
      <c r="C511" s="42"/>
      <c r="D511" s="233" t="s">
        <v>147</v>
      </c>
      <c r="E511" s="42"/>
      <c r="F511" s="234" t="s">
        <v>442</v>
      </c>
      <c r="G511" s="42"/>
      <c r="H511" s="42"/>
      <c r="I511" s="138"/>
      <c r="J511" s="42"/>
      <c r="K511" s="42"/>
      <c r="L511" s="46"/>
      <c r="M511" s="235"/>
      <c r="N511" s="236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147</v>
      </c>
      <c r="AU511" s="19" t="s">
        <v>82</v>
      </c>
    </row>
    <row r="512" s="14" customFormat="1">
      <c r="A512" s="14"/>
      <c r="B512" s="249"/>
      <c r="C512" s="250"/>
      <c r="D512" s="233" t="s">
        <v>149</v>
      </c>
      <c r="E512" s="251" t="s">
        <v>19</v>
      </c>
      <c r="F512" s="252" t="s">
        <v>1380</v>
      </c>
      <c r="G512" s="250"/>
      <c r="H512" s="251" t="s">
        <v>19</v>
      </c>
      <c r="I512" s="253"/>
      <c r="J512" s="250"/>
      <c r="K512" s="250"/>
      <c r="L512" s="254"/>
      <c r="M512" s="255"/>
      <c r="N512" s="256"/>
      <c r="O512" s="256"/>
      <c r="P512" s="256"/>
      <c r="Q512" s="256"/>
      <c r="R512" s="256"/>
      <c r="S512" s="256"/>
      <c r="T512" s="25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8" t="s">
        <v>149</v>
      </c>
      <c r="AU512" s="258" t="s">
        <v>82</v>
      </c>
      <c r="AV512" s="14" t="s">
        <v>80</v>
      </c>
      <c r="AW512" s="14" t="s">
        <v>33</v>
      </c>
      <c r="AX512" s="14" t="s">
        <v>72</v>
      </c>
      <c r="AY512" s="258" t="s">
        <v>138</v>
      </c>
    </row>
    <row r="513" s="13" customFormat="1">
      <c r="A513" s="13"/>
      <c r="B513" s="237"/>
      <c r="C513" s="238"/>
      <c r="D513" s="233" t="s">
        <v>149</v>
      </c>
      <c r="E513" s="239" t="s">
        <v>19</v>
      </c>
      <c r="F513" s="240" t="s">
        <v>2070</v>
      </c>
      <c r="G513" s="238"/>
      <c r="H513" s="241">
        <v>176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149</v>
      </c>
      <c r="AU513" s="247" t="s">
        <v>82</v>
      </c>
      <c r="AV513" s="13" t="s">
        <v>82</v>
      </c>
      <c r="AW513" s="13" t="s">
        <v>33</v>
      </c>
      <c r="AX513" s="13" t="s">
        <v>80</v>
      </c>
      <c r="AY513" s="247" t="s">
        <v>138</v>
      </c>
    </row>
    <row r="514" s="2" customFormat="1" ht="24" customHeight="1">
      <c r="A514" s="40"/>
      <c r="B514" s="41"/>
      <c r="C514" s="220" t="s">
        <v>1382</v>
      </c>
      <c r="D514" s="220" t="s">
        <v>140</v>
      </c>
      <c r="E514" s="221" t="s">
        <v>447</v>
      </c>
      <c r="F514" s="222" t="s">
        <v>448</v>
      </c>
      <c r="G514" s="223" t="s">
        <v>143</v>
      </c>
      <c r="H514" s="224">
        <v>176</v>
      </c>
      <c r="I514" s="225"/>
      <c r="J514" s="226">
        <f>ROUND(I514*H514,2)</f>
        <v>0</v>
      </c>
      <c r="K514" s="222" t="s">
        <v>144</v>
      </c>
      <c r="L514" s="46"/>
      <c r="M514" s="227" t="s">
        <v>19</v>
      </c>
      <c r="N514" s="228" t="s">
        <v>43</v>
      </c>
      <c r="O514" s="86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31" t="s">
        <v>145</v>
      </c>
      <c r="AT514" s="231" t="s">
        <v>140</v>
      </c>
      <c r="AU514" s="231" t="s">
        <v>82</v>
      </c>
      <c r="AY514" s="19" t="s">
        <v>138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9" t="s">
        <v>80</v>
      </c>
      <c r="BK514" s="232">
        <f>ROUND(I514*H514,2)</f>
        <v>0</v>
      </c>
      <c r="BL514" s="19" t="s">
        <v>145</v>
      </c>
      <c r="BM514" s="231" t="s">
        <v>2071</v>
      </c>
    </row>
    <row r="515" s="2" customFormat="1">
      <c r="A515" s="40"/>
      <c r="B515" s="41"/>
      <c r="C515" s="42"/>
      <c r="D515" s="233" t="s">
        <v>147</v>
      </c>
      <c r="E515" s="42"/>
      <c r="F515" s="234" t="s">
        <v>450</v>
      </c>
      <c r="G515" s="42"/>
      <c r="H515" s="42"/>
      <c r="I515" s="138"/>
      <c r="J515" s="42"/>
      <c r="K515" s="42"/>
      <c r="L515" s="46"/>
      <c r="M515" s="235"/>
      <c r="N515" s="236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147</v>
      </c>
      <c r="AU515" s="19" t="s">
        <v>82</v>
      </c>
    </row>
    <row r="516" s="2" customFormat="1">
      <c r="A516" s="40"/>
      <c r="B516" s="41"/>
      <c r="C516" s="42"/>
      <c r="D516" s="233" t="s">
        <v>165</v>
      </c>
      <c r="E516" s="42"/>
      <c r="F516" s="248" t="s">
        <v>451</v>
      </c>
      <c r="G516" s="42"/>
      <c r="H516" s="42"/>
      <c r="I516" s="138"/>
      <c r="J516" s="42"/>
      <c r="K516" s="42"/>
      <c r="L516" s="46"/>
      <c r="M516" s="235"/>
      <c r="N516" s="236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165</v>
      </c>
      <c r="AU516" s="19" t="s">
        <v>82</v>
      </c>
    </row>
    <row r="517" s="13" customFormat="1">
      <c r="A517" s="13"/>
      <c r="B517" s="237"/>
      <c r="C517" s="238"/>
      <c r="D517" s="233" t="s">
        <v>149</v>
      </c>
      <c r="E517" s="239" t="s">
        <v>19</v>
      </c>
      <c r="F517" s="240" t="s">
        <v>2072</v>
      </c>
      <c r="G517" s="238"/>
      <c r="H517" s="241">
        <v>176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7" t="s">
        <v>149</v>
      </c>
      <c r="AU517" s="247" t="s">
        <v>82</v>
      </c>
      <c r="AV517" s="13" t="s">
        <v>82</v>
      </c>
      <c r="AW517" s="13" t="s">
        <v>33</v>
      </c>
      <c r="AX517" s="13" t="s">
        <v>72</v>
      </c>
      <c r="AY517" s="247" t="s">
        <v>138</v>
      </c>
    </row>
    <row r="518" s="2" customFormat="1" ht="16.5" customHeight="1">
      <c r="A518" s="40"/>
      <c r="B518" s="41"/>
      <c r="C518" s="259" t="s">
        <v>1385</v>
      </c>
      <c r="D518" s="259" t="s">
        <v>268</v>
      </c>
      <c r="E518" s="260" t="s">
        <v>454</v>
      </c>
      <c r="F518" s="261" t="s">
        <v>1386</v>
      </c>
      <c r="G518" s="262" t="s">
        <v>305</v>
      </c>
      <c r="H518" s="263">
        <v>2.464</v>
      </c>
      <c r="I518" s="264"/>
      <c r="J518" s="265">
        <f>ROUND(I518*H518,2)</f>
        <v>0</v>
      </c>
      <c r="K518" s="261" t="s">
        <v>144</v>
      </c>
      <c r="L518" s="266"/>
      <c r="M518" s="267" t="s">
        <v>19</v>
      </c>
      <c r="N518" s="268" t="s">
        <v>43</v>
      </c>
      <c r="O518" s="86"/>
      <c r="P518" s="229">
        <f>O518*H518</f>
        <v>0</v>
      </c>
      <c r="Q518" s="229">
        <v>0</v>
      </c>
      <c r="R518" s="229">
        <f>Q518*H518</f>
        <v>0</v>
      </c>
      <c r="S518" s="229">
        <v>0</v>
      </c>
      <c r="T518" s="230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31" t="s">
        <v>188</v>
      </c>
      <c r="AT518" s="231" t="s">
        <v>268</v>
      </c>
      <c r="AU518" s="231" t="s">
        <v>82</v>
      </c>
      <c r="AY518" s="19" t="s">
        <v>138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9" t="s">
        <v>80</v>
      </c>
      <c r="BK518" s="232">
        <f>ROUND(I518*H518,2)</f>
        <v>0</v>
      </c>
      <c r="BL518" s="19" t="s">
        <v>145</v>
      </c>
      <c r="BM518" s="231" t="s">
        <v>2073</v>
      </c>
    </row>
    <row r="519" s="2" customFormat="1">
      <c r="A519" s="40"/>
      <c r="B519" s="41"/>
      <c r="C519" s="42"/>
      <c r="D519" s="233" t="s">
        <v>147</v>
      </c>
      <c r="E519" s="42"/>
      <c r="F519" s="234" t="s">
        <v>1386</v>
      </c>
      <c r="G519" s="42"/>
      <c r="H519" s="42"/>
      <c r="I519" s="138"/>
      <c r="J519" s="42"/>
      <c r="K519" s="42"/>
      <c r="L519" s="46"/>
      <c r="M519" s="235"/>
      <c r="N519" s="236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147</v>
      </c>
      <c r="AU519" s="19" t="s">
        <v>82</v>
      </c>
    </row>
    <row r="520" s="2" customFormat="1">
      <c r="A520" s="40"/>
      <c r="B520" s="41"/>
      <c r="C520" s="42"/>
      <c r="D520" s="233" t="s">
        <v>165</v>
      </c>
      <c r="E520" s="42"/>
      <c r="F520" s="248" t="s">
        <v>457</v>
      </c>
      <c r="G520" s="42"/>
      <c r="H520" s="42"/>
      <c r="I520" s="138"/>
      <c r="J520" s="42"/>
      <c r="K520" s="42"/>
      <c r="L520" s="46"/>
      <c r="M520" s="235"/>
      <c r="N520" s="236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165</v>
      </c>
      <c r="AU520" s="19" t="s">
        <v>82</v>
      </c>
    </row>
    <row r="521" s="13" customFormat="1">
      <c r="A521" s="13"/>
      <c r="B521" s="237"/>
      <c r="C521" s="238"/>
      <c r="D521" s="233" t="s">
        <v>149</v>
      </c>
      <c r="E521" s="239" t="s">
        <v>19</v>
      </c>
      <c r="F521" s="240" t="s">
        <v>2074</v>
      </c>
      <c r="G521" s="238"/>
      <c r="H521" s="241">
        <v>2.464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149</v>
      </c>
      <c r="AU521" s="247" t="s">
        <v>82</v>
      </c>
      <c r="AV521" s="13" t="s">
        <v>82</v>
      </c>
      <c r="AW521" s="13" t="s">
        <v>33</v>
      </c>
      <c r="AX521" s="13" t="s">
        <v>72</v>
      </c>
      <c r="AY521" s="247" t="s">
        <v>138</v>
      </c>
    </row>
    <row r="522" s="2" customFormat="1" ht="16.5" customHeight="1">
      <c r="A522" s="40"/>
      <c r="B522" s="41"/>
      <c r="C522" s="259" t="s">
        <v>1389</v>
      </c>
      <c r="D522" s="259" t="s">
        <v>268</v>
      </c>
      <c r="E522" s="260" t="s">
        <v>460</v>
      </c>
      <c r="F522" s="261" t="s">
        <v>461</v>
      </c>
      <c r="G522" s="262" t="s">
        <v>305</v>
      </c>
      <c r="H522" s="263">
        <v>0.92400000000000004</v>
      </c>
      <c r="I522" s="264"/>
      <c r="J522" s="265">
        <f>ROUND(I522*H522,2)</f>
        <v>0</v>
      </c>
      <c r="K522" s="261" t="s">
        <v>144</v>
      </c>
      <c r="L522" s="266"/>
      <c r="M522" s="267" t="s">
        <v>19</v>
      </c>
      <c r="N522" s="268" t="s">
        <v>43</v>
      </c>
      <c r="O522" s="86"/>
      <c r="P522" s="229">
        <f>O522*H522</f>
        <v>0</v>
      </c>
      <c r="Q522" s="229">
        <v>0</v>
      </c>
      <c r="R522" s="229">
        <f>Q522*H522</f>
        <v>0</v>
      </c>
      <c r="S522" s="229">
        <v>0</v>
      </c>
      <c r="T522" s="230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31" t="s">
        <v>188</v>
      </c>
      <c r="AT522" s="231" t="s">
        <v>268</v>
      </c>
      <c r="AU522" s="231" t="s">
        <v>82</v>
      </c>
      <c r="AY522" s="19" t="s">
        <v>138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9" t="s">
        <v>80</v>
      </c>
      <c r="BK522" s="232">
        <f>ROUND(I522*H522,2)</f>
        <v>0</v>
      </c>
      <c r="BL522" s="19" t="s">
        <v>145</v>
      </c>
      <c r="BM522" s="231" t="s">
        <v>2075</v>
      </c>
    </row>
    <row r="523" s="2" customFormat="1">
      <c r="A523" s="40"/>
      <c r="B523" s="41"/>
      <c r="C523" s="42"/>
      <c r="D523" s="233" t="s">
        <v>147</v>
      </c>
      <c r="E523" s="42"/>
      <c r="F523" s="234" t="s">
        <v>461</v>
      </c>
      <c r="G523" s="42"/>
      <c r="H523" s="42"/>
      <c r="I523" s="138"/>
      <c r="J523" s="42"/>
      <c r="K523" s="42"/>
      <c r="L523" s="46"/>
      <c r="M523" s="235"/>
      <c r="N523" s="236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147</v>
      </c>
      <c r="AU523" s="19" t="s">
        <v>82</v>
      </c>
    </row>
    <row r="524" s="2" customFormat="1">
      <c r="A524" s="40"/>
      <c r="B524" s="41"/>
      <c r="C524" s="42"/>
      <c r="D524" s="233" t="s">
        <v>165</v>
      </c>
      <c r="E524" s="42"/>
      <c r="F524" s="248" t="s">
        <v>463</v>
      </c>
      <c r="G524" s="42"/>
      <c r="H524" s="42"/>
      <c r="I524" s="138"/>
      <c r="J524" s="42"/>
      <c r="K524" s="42"/>
      <c r="L524" s="46"/>
      <c r="M524" s="235"/>
      <c r="N524" s="236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165</v>
      </c>
      <c r="AU524" s="19" t="s">
        <v>82</v>
      </c>
    </row>
    <row r="525" s="13" customFormat="1">
      <c r="A525" s="13"/>
      <c r="B525" s="237"/>
      <c r="C525" s="238"/>
      <c r="D525" s="233" t="s">
        <v>149</v>
      </c>
      <c r="E525" s="239" t="s">
        <v>19</v>
      </c>
      <c r="F525" s="240" t="s">
        <v>2076</v>
      </c>
      <c r="G525" s="238"/>
      <c r="H525" s="241">
        <v>0.92400000000000004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149</v>
      </c>
      <c r="AU525" s="247" t="s">
        <v>82</v>
      </c>
      <c r="AV525" s="13" t="s">
        <v>82</v>
      </c>
      <c r="AW525" s="13" t="s">
        <v>33</v>
      </c>
      <c r="AX525" s="13" t="s">
        <v>72</v>
      </c>
      <c r="AY525" s="247" t="s">
        <v>138</v>
      </c>
    </row>
    <row r="526" s="2" customFormat="1" ht="16.5" customHeight="1">
      <c r="A526" s="40"/>
      <c r="B526" s="41"/>
      <c r="C526" s="220" t="s">
        <v>1392</v>
      </c>
      <c r="D526" s="220" t="s">
        <v>140</v>
      </c>
      <c r="E526" s="221" t="s">
        <v>1393</v>
      </c>
      <c r="F526" s="222" t="s">
        <v>1394</v>
      </c>
      <c r="G526" s="223" t="s">
        <v>143</v>
      </c>
      <c r="H526" s="224">
        <v>4</v>
      </c>
      <c r="I526" s="225"/>
      <c r="J526" s="226">
        <f>ROUND(I526*H526,2)</f>
        <v>0</v>
      </c>
      <c r="K526" s="222" t="s">
        <v>144</v>
      </c>
      <c r="L526" s="46"/>
      <c r="M526" s="227" t="s">
        <v>19</v>
      </c>
      <c r="N526" s="228" t="s">
        <v>43</v>
      </c>
      <c r="O526" s="86"/>
      <c r="P526" s="229">
        <f>O526*H526</f>
        <v>0</v>
      </c>
      <c r="Q526" s="229">
        <v>0.18776000000000001</v>
      </c>
      <c r="R526" s="229">
        <f>Q526*H526</f>
        <v>0.75104000000000004</v>
      </c>
      <c r="S526" s="229">
        <v>0</v>
      </c>
      <c r="T526" s="230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31" t="s">
        <v>145</v>
      </c>
      <c r="AT526" s="231" t="s">
        <v>140</v>
      </c>
      <c r="AU526" s="231" t="s">
        <v>82</v>
      </c>
      <c r="AY526" s="19" t="s">
        <v>138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9" t="s">
        <v>80</v>
      </c>
      <c r="BK526" s="232">
        <f>ROUND(I526*H526,2)</f>
        <v>0</v>
      </c>
      <c r="BL526" s="19" t="s">
        <v>145</v>
      </c>
      <c r="BM526" s="231" t="s">
        <v>2077</v>
      </c>
    </row>
    <row r="527" s="2" customFormat="1">
      <c r="A527" s="40"/>
      <c r="B527" s="41"/>
      <c r="C527" s="42"/>
      <c r="D527" s="233" t="s">
        <v>147</v>
      </c>
      <c r="E527" s="42"/>
      <c r="F527" s="234" t="s">
        <v>1394</v>
      </c>
      <c r="G527" s="42"/>
      <c r="H527" s="42"/>
      <c r="I527" s="138"/>
      <c r="J527" s="42"/>
      <c r="K527" s="42"/>
      <c r="L527" s="46"/>
      <c r="M527" s="235"/>
      <c r="N527" s="236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147</v>
      </c>
      <c r="AU527" s="19" t="s">
        <v>82</v>
      </c>
    </row>
    <row r="528" s="14" customFormat="1">
      <c r="A528" s="14"/>
      <c r="B528" s="249"/>
      <c r="C528" s="250"/>
      <c r="D528" s="233" t="s">
        <v>149</v>
      </c>
      <c r="E528" s="251" t="s">
        <v>19</v>
      </c>
      <c r="F528" s="252" t="s">
        <v>1396</v>
      </c>
      <c r="G528" s="250"/>
      <c r="H528" s="251" t="s">
        <v>19</v>
      </c>
      <c r="I528" s="253"/>
      <c r="J528" s="250"/>
      <c r="K528" s="250"/>
      <c r="L528" s="254"/>
      <c r="M528" s="255"/>
      <c r="N528" s="256"/>
      <c r="O528" s="256"/>
      <c r="P528" s="256"/>
      <c r="Q528" s="256"/>
      <c r="R528" s="256"/>
      <c r="S528" s="256"/>
      <c r="T528" s="25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8" t="s">
        <v>149</v>
      </c>
      <c r="AU528" s="258" t="s">
        <v>82</v>
      </c>
      <c r="AV528" s="14" t="s">
        <v>80</v>
      </c>
      <c r="AW528" s="14" t="s">
        <v>33</v>
      </c>
      <c r="AX528" s="14" t="s">
        <v>72</v>
      </c>
      <c r="AY528" s="258" t="s">
        <v>138</v>
      </c>
    </row>
    <row r="529" s="13" customFormat="1">
      <c r="A529" s="13"/>
      <c r="B529" s="237"/>
      <c r="C529" s="238"/>
      <c r="D529" s="233" t="s">
        <v>149</v>
      </c>
      <c r="E529" s="239" t="s">
        <v>19</v>
      </c>
      <c r="F529" s="240" t="s">
        <v>2078</v>
      </c>
      <c r="G529" s="238"/>
      <c r="H529" s="241">
        <v>4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149</v>
      </c>
      <c r="AU529" s="247" t="s">
        <v>82</v>
      </c>
      <c r="AV529" s="13" t="s">
        <v>82</v>
      </c>
      <c r="AW529" s="13" t="s">
        <v>33</v>
      </c>
      <c r="AX529" s="13" t="s">
        <v>80</v>
      </c>
      <c r="AY529" s="247" t="s">
        <v>138</v>
      </c>
    </row>
    <row r="530" s="2" customFormat="1" ht="16.5" customHeight="1">
      <c r="A530" s="40"/>
      <c r="B530" s="41"/>
      <c r="C530" s="220" t="s">
        <v>1398</v>
      </c>
      <c r="D530" s="220" t="s">
        <v>140</v>
      </c>
      <c r="E530" s="221" t="s">
        <v>466</v>
      </c>
      <c r="F530" s="222" t="s">
        <v>467</v>
      </c>
      <c r="G530" s="223" t="s">
        <v>184</v>
      </c>
      <c r="H530" s="224">
        <v>0.41999999999999998</v>
      </c>
      <c r="I530" s="225"/>
      <c r="J530" s="226">
        <f>ROUND(I530*H530,2)</f>
        <v>0</v>
      </c>
      <c r="K530" s="222" t="s">
        <v>144</v>
      </c>
      <c r="L530" s="46"/>
      <c r="M530" s="227" t="s">
        <v>19</v>
      </c>
      <c r="N530" s="228" t="s">
        <v>43</v>
      </c>
      <c r="O530" s="86"/>
      <c r="P530" s="229">
        <f>O530*H530</f>
        <v>0</v>
      </c>
      <c r="Q530" s="229">
        <v>0</v>
      </c>
      <c r="R530" s="229">
        <f>Q530*H530</f>
        <v>0</v>
      </c>
      <c r="S530" s="229">
        <v>0</v>
      </c>
      <c r="T530" s="230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31" t="s">
        <v>145</v>
      </c>
      <c r="AT530" s="231" t="s">
        <v>140</v>
      </c>
      <c r="AU530" s="231" t="s">
        <v>82</v>
      </c>
      <c r="AY530" s="19" t="s">
        <v>138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19" t="s">
        <v>80</v>
      </c>
      <c r="BK530" s="232">
        <f>ROUND(I530*H530,2)</f>
        <v>0</v>
      </c>
      <c r="BL530" s="19" t="s">
        <v>145</v>
      </c>
      <c r="BM530" s="231" t="s">
        <v>2079</v>
      </c>
    </row>
    <row r="531" s="2" customFormat="1">
      <c r="A531" s="40"/>
      <c r="B531" s="41"/>
      <c r="C531" s="42"/>
      <c r="D531" s="233" t="s">
        <v>147</v>
      </c>
      <c r="E531" s="42"/>
      <c r="F531" s="234" t="s">
        <v>467</v>
      </c>
      <c r="G531" s="42"/>
      <c r="H531" s="42"/>
      <c r="I531" s="138"/>
      <c r="J531" s="42"/>
      <c r="K531" s="42"/>
      <c r="L531" s="46"/>
      <c r="M531" s="235"/>
      <c r="N531" s="236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147</v>
      </c>
      <c r="AU531" s="19" t="s">
        <v>82</v>
      </c>
    </row>
    <row r="532" s="14" customFormat="1">
      <c r="A532" s="14"/>
      <c r="B532" s="249"/>
      <c r="C532" s="250"/>
      <c r="D532" s="233" t="s">
        <v>149</v>
      </c>
      <c r="E532" s="251" t="s">
        <v>19</v>
      </c>
      <c r="F532" s="252" t="s">
        <v>469</v>
      </c>
      <c r="G532" s="250"/>
      <c r="H532" s="251" t="s">
        <v>19</v>
      </c>
      <c r="I532" s="253"/>
      <c r="J532" s="250"/>
      <c r="K532" s="250"/>
      <c r="L532" s="254"/>
      <c r="M532" s="255"/>
      <c r="N532" s="256"/>
      <c r="O532" s="256"/>
      <c r="P532" s="256"/>
      <c r="Q532" s="256"/>
      <c r="R532" s="256"/>
      <c r="S532" s="256"/>
      <c r="T532" s="25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8" t="s">
        <v>149</v>
      </c>
      <c r="AU532" s="258" t="s">
        <v>82</v>
      </c>
      <c r="AV532" s="14" t="s">
        <v>80</v>
      </c>
      <c r="AW532" s="14" t="s">
        <v>33</v>
      </c>
      <c r="AX532" s="14" t="s">
        <v>72</v>
      </c>
      <c r="AY532" s="258" t="s">
        <v>138</v>
      </c>
    </row>
    <row r="533" s="13" customFormat="1">
      <c r="A533" s="13"/>
      <c r="B533" s="237"/>
      <c r="C533" s="238"/>
      <c r="D533" s="233" t="s">
        <v>149</v>
      </c>
      <c r="E533" s="239" t="s">
        <v>19</v>
      </c>
      <c r="F533" s="240" t="s">
        <v>1400</v>
      </c>
      <c r="G533" s="238"/>
      <c r="H533" s="241">
        <v>0.41999999999999998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149</v>
      </c>
      <c r="AU533" s="247" t="s">
        <v>82</v>
      </c>
      <c r="AV533" s="13" t="s">
        <v>82</v>
      </c>
      <c r="AW533" s="13" t="s">
        <v>33</v>
      </c>
      <c r="AX533" s="13" t="s">
        <v>80</v>
      </c>
      <c r="AY533" s="247" t="s">
        <v>138</v>
      </c>
    </row>
    <row r="534" s="2" customFormat="1" ht="16.5" customHeight="1">
      <c r="A534" s="40"/>
      <c r="B534" s="41"/>
      <c r="C534" s="259" t="s">
        <v>1401</v>
      </c>
      <c r="D534" s="259" t="s">
        <v>268</v>
      </c>
      <c r="E534" s="260" t="s">
        <v>1402</v>
      </c>
      <c r="F534" s="261" t="s">
        <v>304</v>
      </c>
      <c r="G534" s="262" t="s">
        <v>305</v>
      </c>
      <c r="H534" s="263">
        <v>0.75600000000000001</v>
      </c>
      <c r="I534" s="264"/>
      <c r="J534" s="265">
        <f>ROUND(I534*H534,2)</f>
        <v>0</v>
      </c>
      <c r="K534" s="261" t="s">
        <v>144</v>
      </c>
      <c r="L534" s="266"/>
      <c r="M534" s="267" t="s">
        <v>19</v>
      </c>
      <c r="N534" s="268" t="s">
        <v>43</v>
      </c>
      <c r="O534" s="86"/>
      <c r="P534" s="229">
        <f>O534*H534</f>
        <v>0</v>
      </c>
      <c r="Q534" s="229">
        <v>1</v>
      </c>
      <c r="R534" s="229">
        <f>Q534*H534</f>
        <v>0.75600000000000001</v>
      </c>
      <c r="S534" s="229">
        <v>0</v>
      </c>
      <c r="T534" s="230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31" t="s">
        <v>188</v>
      </c>
      <c r="AT534" s="231" t="s">
        <v>268</v>
      </c>
      <c r="AU534" s="231" t="s">
        <v>82</v>
      </c>
      <c r="AY534" s="19" t="s">
        <v>138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9" t="s">
        <v>80</v>
      </c>
      <c r="BK534" s="232">
        <f>ROUND(I534*H534,2)</f>
        <v>0</v>
      </c>
      <c r="BL534" s="19" t="s">
        <v>145</v>
      </c>
      <c r="BM534" s="231" t="s">
        <v>2080</v>
      </c>
    </row>
    <row r="535" s="2" customFormat="1">
      <c r="A535" s="40"/>
      <c r="B535" s="41"/>
      <c r="C535" s="42"/>
      <c r="D535" s="233" t="s">
        <v>147</v>
      </c>
      <c r="E535" s="42"/>
      <c r="F535" s="234" t="s">
        <v>304</v>
      </c>
      <c r="G535" s="42"/>
      <c r="H535" s="42"/>
      <c r="I535" s="138"/>
      <c r="J535" s="42"/>
      <c r="K535" s="42"/>
      <c r="L535" s="46"/>
      <c r="M535" s="235"/>
      <c r="N535" s="236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147</v>
      </c>
      <c r="AU535" s="19" t="s">
        <v>82</v>
      </c>
    </row>
    <row r="536" s="13" customFormat="1">
      <c r="A536" s="13"/>
      <c r="B536" s="237"/>
      <c r="C536" s="238"/>
      <c r="D536" s="233" t="s">
        <v>149</v>
      </c>
      <c r="E536" s="239" t="s">
        <v>19</v>
      </c>
      <c r="F536" s="240" t="s">
        <v>1404</v>
      </c>
      <c r="G536" s="238"/>
      <c r="H536" s="241">
        <v>0.75600000000000001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149</v>
      </c>
      <c r="AU536" s="247" t="s">
        <v>82</v>
      </c>
      <c r="AV536" s="13" t="s">
        <v>82</v>
      </c>
      <c r="AW536" s="13" t="s">
        <v>33</v>
      </c>
      <c r="AX536" s="13" t="s">
        <v>80</v>
      </c>
      <c r="AY536" s="247" t="s">
        <v>138</v>
      </c>
    </row>
    <row r="537" s="2" customFormat="1" ht="24" customHeight="1">
      <c r="A537" s="40"/>
      <c r="B537" s="41"/>
      <c r="C537" s="220" t="s">
        <v>1405</v>
      </c>
      <c r="D537" s="220" t="s">
        <v>140</v>
      </c>
      <c r="E537" s="221" t="s">
        <v>1406</v>
      </c>
      <c r="F537" s="222" t="s">
        <v>1407</v>
      </c>
      <c r="G537" s="223" t="s">
        <v>143</v>
      </c>
      <c r="H537" s="224">
        <v>176</v>
      </c>
      <c r="I537" s="225"/>
      <c r="J537" s="226">
        <f>ROUND(I537*H537,2)</f>
        <v>0</v>
      </c>
      <c r="K537" s="222" t="s">
        <v>144</v>
      </c>
      <c r="L537" s="46"/>
      <c r="M537" s="227" t="s">
        <v>19</v>
      </c>
      <c r="N537" s="228" t="s">
        <v>43</v>
      </c>
      <c r="O537" s="86"/>
      <c r="P537" s="229">
        <f>O537*H537</f>
        <v>0</v>
      </c>
      <c r="Q537" s="229">
        <v>0</v>
      </c>
      <c r="R537" s="229">
        <f>Q537*H537</f>
        <v>0</v>
      </c>
      <c r="S537" s="229">
        <v>0</v>
      </c>
      <c r="T537" s="230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31" t="s">
        <v>145</v>
      </c>
      <c r="AT537" s="231" t="s">
        <v>140</v>
      </c>
      <c r="AU537" s="231" t="s">
        <v>82</v>
      </c>
      <c r="AY537" s="19" t="s">
        <v>138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9" t="s">
        <v>80</v>
      </c>
      <c r="BK537" s="232">
        <f>ROUND(I537*H537,2)</f>
        <v>0</v>
      </c>
      <c r="BL537" s="19" t="s">
        <v>145</v>
      </c>
      <c r="BM537" s="231" t="s">
        <v>2081</v>
      </c>
    </row>
    <row r="538" s="2" customFormat="1">
      <c r="A538" s="40"/>
      <c r="B538" s="41"/>
      <c r="C538" s="42"/>
      <c r="D538" s="233" t="s">
        <v>147</v>
      </c>
      <c r="E538" s="42"/>
      <c r="F538" s="234" t="s">
        <v>1407</v>
      </c>
      <c r="G538" s="42"/>
      <c r="H538" s="42"/>
      <c r="I538" s="138"/>
      <c r="J538" s="42"/>
      <c r="K538" s="42"/>
      <c r="L538" s="46"/>
      <c r="M538" s="235"/>
      <c r="N538" s="236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147</v>
      </c>
      <c r="AU538" s="19" t="s">
        <v>82</v>
      </c>
    </row>
    <row r="539" s="14" customFormat="1">
      <c r="A539" s="14"/>
      <c r="B539" s="249"/>
      <c r="C539" s="250"/>
      <c r="D539" s="233" t="s">
        <v>149</v>
      </c>
      <c r="E539" s="251" t="s">
        <v>19</v>
      </c>
      <c r="F539" s="252" t="s">
        <v>1409</v>
      </c>
      <c r="G539" s="250"/>
      <c r="H539" s="251" t="s">
        <v>19</v>
      </c>
      <c r="I539" s="253"/>
      <c r="J539" s="250"/>
      <c r="K539" s="250"/>
      <c r="L539" s="254"/>
      <c r="M539" s="255"/>
      <c r="N539" s="256"/>
      <c r="O539" s="256"/>
      <c r="P539" s="256"/>
      <c r="Q539" s="256"/>
      <c r="R539" s="256"/>
      <c r="S539" s="256"/>
      <c r="T539" s="25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8" t="s">
        <v>149</v>
      </c>
      <c r="AU539" s="258" t="s">
        <v>82</v>
      </c>
      <c r="AV539" s="14" t="s">
        <v>80</v>
      </c>
      <c r="AW539" s="14" t="s">
        <v>33</v>
      </c>
      <c r="AX539" s="14" t="s">
        <v>72</v>
      </c>
      <c r="AY539" s="258" t="s">
        <v>138</v>
      </c>
    </row>
    <row r="540" s="13" customFormat="1">
      <c r="A540" s="13"/>
      <c r="B540" s="237"/>
      <c r="C540" s="238"/>
      <c r="D540" s="233" t="s">
        <v>149</v>
      </c>
      <c r="E540" s="239" t="s">
        <v>19</v>
      </c>
      <c r="F540" s="240" t="s">
        <v>2082</v>
      </c>
      <c r="G540" s="238"/>
      <c r="H540" s="241">
        <v>176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149</v>
      </c>
      <c r="AU540" s="247" t="s">
        <v>82</v>
      </c>
      <c r="AV540" s="13" t="s">
        <v>82</v>
      </c>
      <c r="AW540" s="13" t="s">
        <v>33</v>
      </c>
      <c r="AX540" s="13" t="s">
        <v>80</v>
      </c>
      <c r="AY540" s="247" t="s">
        <v>138</v>
      </c>
    </row>
    <row r="541" s="2" customFormat="1" ht="24" customHeight="1">
      <c r="A541" s="40"/>
      <c r="B541" s="41"/>
      <c r="C541" s="220" t="s">
        <v>1411</v>
      </c>
      <c r="D541" s="220" t="s">
        <v>140</v>
      </c>
      <c r="E541" s="221" t="s">
        <v>500</v>
      </c>
      <c r="F541" s="222" t="s">
        <v>1412</v>
      </c>
      <c r="G541" s="223" t="s">
        <v>143</v>
      </c>
      <c r="H541" s="224">
        <v>352</v>
      </c>
      <c r="I541" s="225"/>
      <c r="J541" s="226">
        <f>ROUND(I541*H541,2)</f>
        <v>0</v>
      </c>
      <c r="K541" s="222" t="s">
        <v>144</v>
      </c>
      <c r="L541" s="46"/>
      <c r="M541" s="227" t="s">
        <v>19</v>
      </c>
      <c r="N541" s="228" t="s">
        <v>43</v>
      </c>
      <c r="O541" s="86"/>
      <c r="P541" s="229">
        <f>O541*H541</f>
        <v>0</v>
      </c>
      <c r="Q541" s="229">
        <v>0</v>
      </c>
      <c r="R541" s="229">
        <f>Q541*H541</f>
        <v>0</v>
      </c>
      <c r="S541" s="229">
        <v>0</v>
      </c>
      <c r="T541" s="230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31" t="s">
        <v>145</v>
      </c>
      <c r="AT541" s="231" t="s">
        <v>140</v>
      </c>
      <c r="AU541" s="231" t="s">
        <v>82</v>
      </c>
      <c r="AY541" s="19" t="s">
        <v>138</v>
      </c>
      <c r="BE541" s="232">
        <f>IF(N541="základní",J541,0)</f>
        <v>0</v>
      </c>
      <c r="BF541" s="232">
        <f>IF(N541="snížená",J541,0)</f>
        <v>0</v>
      </c>
      <c r="BG541" s="232">
        <f>IF(N541="zákl. přenesená",J541,0)</f>
        <v>0</v>
      </c>
      <c r="BH541" s="232">
        <f>IF(N541="sníž. přenesená",J541,0)</f>
        <v>0</v>
      </c>
      <c r="BI541" s="232">
        <f>IF(N541="nulová",J541,0)</f>
        <v>0</v>
      </c>
      <c r="BJ541" s="19" t="s">
        <v>80</v>
      </c>
      <c r="BK541" s="232">
        <f>ROUND(I541*H541,2)</f>
        <v>0</v>
      </c>
      <c r="BL541" s="19" t="s">
        <v>145</v>
      </c>
      <c r="BM541" s="231" t="s">
        <v>2083</v>
      </c>
    </row>
    <row r="542" s="2" customFormat="1">
      <c r="A542" s="40"/>
      <c r="B542" s="41"/>
      <c r="C542" s="42"/>
      <c r="D542" s="233" t="s">
        <v>147</v>
      </c>
      <c r="E542" s="42"/>
      <c r="F542" s="234" t="s">
        <v>1412</v>
      </c>
      <c r="G542" s="42"/>
      <c r="H542" s="42"/>
      <c r="I542" s="138"/>
      <c r="J542" s="42"/>
      <c r="K542" s="42"/>
      <c r="L542" s="46"/>
      <c r="M542" s="235"/>
      <c r="N542" s="236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147</v>
      </c>
      <c r="AU542" s="19" t="s">
        <v>82</v>
      </c>
    </row>
    <row r="543" s="14" customFormat="1">
      <c r="A543" s="14"/>
      <c r="B543" s="249"/>
      <c r="C543" s="250"/>
      <c r="D543" s="233" t="s">
        <v>149</v>
      </c>
      <c r="E543" s="251" t="s">
        <v>19</v>
      </c>
      <c r="F543" s="252" t="s">
        <v>504</v>
      </c>
      <c r="G543" s="250"/>
      <c r="H543" s="251" t="s">
        <v>19</v>
      </c>
      <c r="I543" s="253"/>
      <c r="J543" s="250"/>
      <c r="K543" s="250"/>
      <c r="L543" s="254"/>
      <c r="M543" s="255"/>
      <c r="N543" s="256"/>
      <c r="O543" s="256"/>
      <c r="P543" s="256"/>
      <c r="Q543" s="256"/>
      <c r="R543" s="256"/>
      <c r="S543" s="256"/>
      <c r="T543" s="25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8" t="s">
        <v>149</v>
      </c>
      <c r="AU543" s="258" t="s">
        <v>82</v>
      </c>
      <c r="AV543" s="14" t="s">
        <v>80</v>
      </c>
      <c r="AW543" s="14" t="s">
        <v>33</v>
      </c>
      <c r="AX543" s="14" t="s">
        <v>72</v>
      </c>
      <c r="AY543" s="258" t="s">
        <v>138</v>
      </c>
    </row>
    <row r="544" s="13" customFormat="1">
      <c r="A544" s="13"/>
      <c r="B544" s="237"/>
      <c r="C544" s="238"/>
      <c r="D544" s="233" t="s">
        <v>149</v>
      </c>
      <c r="E544" s="239" t="s">
        <v>19</v>
      </c>
      <c r="F544" s="240" t="s">
        <v>2084</v>
      </c>
      <c r="G544" s="238"/>
      <c r="H544" s="241">
        <v>352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149</v>
      </c>
      <c r="AU544" s="247" t="s">
        <v>82</v>
      </c>
      <c r="AV544" s="13" t="s">
        <v>82</v>
      </c>
      <c r="AW544" s="13" t="s">
        <v>33</v>
      </c>
      <c r="AX544" s="13" t="s">
        <v>80</v>
      </c>
      <c r="AY544" s="247" t="s">
        <v>138</v>
      </c>
    </row>
    <row r="545" s="2" customFormat="1" ht="24" customHeight="1">
      <c r="A545" s="40"/>
      <c r="B545" s="41"/>
      <c r="C545" s="220" t="s">
        <v>1415</v>
      </c>
      <c r="D545" s="220" t="s">
        <v>140</v>
      </c>
      <c r="E545" s="221" t="s">
        <v>509</v>
      </c>
      <c r="F545" s="222" t="s">
        <v>510</v>
      </c>
      <c r="G545" s="223" t="s">
        <v>143</v>
      </c>
      <c r="H545" s="224">
        <v>154</v>
      </c>
      <c r="I545" s="225"/>
      <c r="J545" s="226">
        <f>ROUND(I545*H545,2)</f>
        <v>0</v>
      </c>
      <c r="K545" s="222" t="s">
        <v>144</v>
      </c>
      <c r="L545" s="46"/>
      <c r="M545" s="227" t="s">
        <v>19</v>
      </c>
      <c r="N545" s="228" t="s">
        <v>43</v>
      </c>
      <c r="O545" s="86"/>
      <c r="P545" s="229">
        <f>O545*H545</f>
        <v>0</v>
      </c>
      <c r="Q545" s="229">
        <v>0</v>
      </c>
      <c r="R545" s="229">
        <f>Q545*H545</f>
        <v>0</v>
      </c>
      <c r="S545" s="229">
        <v>0</v>
      </c>
      <c r="T545" s="230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31" t="s">
        <v>145</v>
      </c>
      <c r="AT545" s="231" t="s">
        <v>140</v>
      </c>
      <c r="AU545" s="231" t="s">
        <v>82</v>
      </c>
      <c r="AY545" s="19" t="s">
        <v>138</v>
      </c>
      <c r="BE545" s="232">
        <f>IF(N545="základní",J545,0)</f>
        <v>0</v>
      </c>
      <c r="BF545" s="232">
        <f>IF(N545="snížená",J545,0)</f>
        <v>0</v>
      </c>
      <c r="BG545" s="232">
        <f>IF(N545="zákl. přenesená",J545,0)</f>
        <v>0</v>
      </c>
      <c r="BH545" s="232">
        <f>IF(N545="sníž. přenesená",J545,0)</f>
        <v>0</v>
      </c>
      <c r="BI545" s="232">
        <f>IF(N545="nulová",J545,0)</f>
        <v>0</v>
      </c>
      <c r="BJ545" s="19" t="s">
        <v>80</v>
      </c>
      <c r="BK545" s="232">
        <f>ROUND(I545*H545,2)</f>
        <v>0</v>
      </c>
      <c r="BL545" s="19" t="s">
        <v>145</v>
      </c>
      <c r="BM545" s="231" t="s">
        <v>2085</v>
      </c>
    </row>
    <row r="546" s="2" customFormat="1">
      <c r="A546" s="40"/>
      <c r="B546" s="41"/>
      <c r="C546" s="42"/>
      <c r="D546" s="233" t="s">
        <v>147</v>
      </c>
      <c r="E546" s="42"/>
      <c r="F546" s="234" t="s">
        <v>510</v>
      </c>
      <c r="G546" s="42"/>
      <c r="H546" s="42"/>
      <c r="I546" s="138"/>
      <c r="J546" s="42"/>
      <c r="K546" s="42"/>
      <c r="L546" s="46"/>
      <c r="M546" s="235"/>
      <c r="N546" s="236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147</v>
      </c>
      <c r="AU546" s="19" t="s">
        <v>82</v>
      </c>
    </row>
    <row r="547" s="14" customFormat="1">
      <c r="A547" s="14"/>
      <c r="B547" s="249"/>
      <c r="C547" s="250"/>
      <c r="D547" s="233" t="s">
        <v>149</v>
      </c>
      <c r="E547" s="251" t="s">
        <v>19</v>
      </c>
      <c r="F547" s="252" t="s">
        <v>1417</v>
      </c>
      <c r="G547" s="250"/>
      <c r="H547" s="251" t="s">
        <v>19</v>
      </c>
      <c r="I547" s="253"/>
      <c r="J547" s="250"/>
      <c r="K547" s="250"/>
      <c r="L547" s="254"/>
      <c r="M547" s="255"/>
      <c r="N547" s="256"/>
      <c r="O547" s="256"/>
      <c r="P547" s="256"/>
      <c r="Q547" s="256"/>
      <c r="R547" s="256"/>
      <c r="S547" s="256"/>
      <c r="T547" s="25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8" t="s">
        <v>149</v>
      </c>
      <c r="AU547" s="258" t="s">
        <v>82</v>
      </c>
      <c r="AV547" s="14" t="s">
        <v>80</v>
      </c>
      <c r="AW547" s="14" t="s">
        <v>33</v>
      </c>
      <c r="AX547" s="14" t="s">
        <v>72</v>
      </c>
      <c r="AY547" s="258" t="s">
        <v>138</v>
      </c>
    </row>
    <row r="548" s="13" customFormat="1">
      <c r="A548" s="13"/>
      <c r="B548" s="237"/>
      <c r="C548" s="238"/>
      <c r="D548" s="233" t="s">
        <v>149</v>
      </c>
      <c r="E548" s="239" t="s">
        <v>19</v>
      </c>
      <c r="F548" s="240" t="s">
        <v>2086</v>
      </c>
      <c r="G548" s="238"/>
      <c r="H548" s="241">
        <v>154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149</v>
      </c>
      <c r="AU548" s="247" t="s">
        <v>82</v>
      </c>
      <c r="AV548" s="13" t="s">
        <v>82</v>
      </c>
      <c r="AW548" s="13" t="s">
        <v>33</v>
      </c>
      <c r="AX548" s="13" t="s">
        <v>80</v>
      </c>
      <c r="AY548" s="247" t="s">
        <v>138</v>
      </c>
    </row>
    <row r="549" s="2" customFormat="1" ht="24" customHeight="1">
      <c r="A549" s="40"/>
      <c r="B549" s="41"/>
      <c r="C549" s="220" t="s">
        <v>1419</v>
      </c>
      <c r="D549" s="220" t="s">
        <v>140</v>
      </c>
      <c r="E549" s="221" t="s">
        <v>516</v>
      </c>
      <c r="F549" s="222" t="s">
        <v>517</v>
      </c>
      <c r="G549" s="223" t="s">
        <v>143</v>
      </c>
      <c r="H549" s="224">
        <v>176</v>
      </c>
      <c r="I549" s="225"/>
      <c r="J549" s="226">
        <f>ROUND(I549*H549,2)</f>
        <v>0</v>
      </c>
      <c r="K549" s="222" t="s">
        <v>144</v>
      </c>
      <c r="L549" s="46"/>
      <c r="M549" s="227" t="s">
        <v>19</v>
      </c>
      <c r="N549" s="228" t="s">
        <v>43</v>
      </c>
      <c r="O549" s="86"/>
      <c r="P549" s="229">
        <f>O549*H549</f>
        <v>0</v>
      </c>
      <c r="Q549" s="229">
        <v>0</v>
      </c>
      <c r="R549" s="229">
        <f>Q549*H549</f>
        <v>0</v>
      </c>
      <c r="S549" s="229">
        <v>0</v>
      </c>
      <c r="T549" s="230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31" t="s">
        <v>145</v>
      </c>
      <c r="AT549" s="231" t="s">
        <v>140</v>
      </c>
      <c r="AU549" s="231" t="s">
        <v>82</v>
      </c>
      <c r="AY549" s="19" t="s">
        <v>138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9" t="s">
        <v>80</v>
      </c>
      <c r="BK549" s="232">
        <f>ROUND(I549*H549,2)</f>
        <v>0</v>
      </c>
      <c r="BL549" s="19" t="s">
        <v>145</v>
      </c>
      <c r="BM549" s="231" t="s">
        <v>2087</v>
      </c>
    </row>
    <row r="550" s="2" customFormat="1">
      <c r="A550" s="40"/>
      <c r="B550" s="41"/>
      <c r="C550" s="42"/>
      <c r="D550" s="233" t="s">
        <v>147</v>
      </c>
      <c r="E550" s="42"/>
      <c r="F550" s="234" t="s">
        <v>517</v>
      </c>
      <c r="G550" s="42"/>
      <c r="H550" s="42"/>
      <c r="I550" s="138"/>
      <c r="J550" s="42"/>
      <c r="K550" s="42"/>
      <c r="L550" s="46"/>
      <c r="M550" s="235"/>
      <c r="N550" s="236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147</v>
      </c>
      <c r="AU550" s="19" t="s">
        <v>82</v>
      </c>
    </row>
    <row r="551" s="14" customFormat="1">
      <c r="A551" s="14"/>
      <c r="B551" s="249"/>
      <c r="C551" s="250"/>
      <c r="D551" s="233" t="s">
        <v>149</v>
      </c>
      <c r="E551" s="251" t="s">
        <v>19</v>
      </c>
      <c r="F551" s="252" t="s">
        <v>1421</v>
      </c>
      <c r="G551" s="250"/>
      <c r="H551" s="251" t="s">
        <v>19</v>
      </c>
      <c r="I551" s="253"/>
      <c r="J551" s="250"/>
      <c r="K551" s="250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149</v>
      </c>
      <c r="AU551" s="258" t="s">
        <v>82</v>
      </c>
      <c r="AV551" s="14" t="s">
        <v>80</v>
      </c>
      <c r="AW551" s="14" t="s">
        <v>33</v>
      </c>
      <c r="AX551" s="14" t="s">
        <v>72</v>
      </c>
      <c r="AY551" s="258" t="s">
        <v>138</v>
      </c>
    </row>
    <row r="552" s="13" customFormat="1">
      <c r="A552" s="13"/>
      <c r="B552" s="237"/>
      <c r="C552" s="238"/>
      <c r="D552" s="233" t="s">
        <v>149</v>
      </c>
      <c r="E552" s="239" t="s">
        <v>19</v>
      </c>
      <c r="F552" s="240" t="s">
        <v>2088</v>
      </c>
      <c r="G552" s="238"/>
      <c r="H552" s="241">
        <v>176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149</v>
      </c>
      <c r="AU552" s="247" t="s">
        <v>82</v>
      </c>
      <c r="AV552" s="13" t="s">
        <v>82</v>
      </c>
      <c r="AW552" s="13" t="s">
        <v>33</v>
      </c>
      <c r="AX552" s="13" t="s">
        <v>80</v>
      </c>
      <c r="AY552" s="247" t="s">
        <v>138</v>
      </c>
    </row>
    <row r="553" s="2" customFormat="1" ht="24" customHeight="1">
      <c r="A553" s="40"/>
      <c r="B553" s="41"/>
      <c r="C553" s="220" t="s">
        <v>1422</v>
      </c>
      <c r="D553" s="220" t="s">
        <v>140</v>
      </c>
      <c r="E553" s="221" t="s">
        <v>2089</v>
      </c>
      <c r="F553" s="222" t="s">
        <v>2090</v>
      </c>
      <c r="G553" s="223" t="s">
        <v>143</v>
      </c>
      <c r="H553" s="224">
        <v>22</v>
      </c>
      <c r="I553" s="225"/>
      <c r="J553" s="226">
        <f>ROUND(I553*H553,2)</f>
        <v>0</v>
      </c>
      <c r="K553" s="222" t="s">
        <v>144</v>
      </c>
      <c r="L553" s="46"/>
      <c r="M553" s="227" t="s">
        <v>19</v>
      </c>
      <c r="N553" s="228" t="s">
        <v>43</v>
      </c>
      <c r="O553" s="86"/>
      <c r="P553" s="229">
        <f>O553*H553</f>
        <v>0</v>
      </c>
      <c r="Q553" s="229">
        <v>0</v>
      </c>
      <c r="R553" s="229">
        <f>Q553*H553</f>
        <v>0</v>
      </c>
      <c r="S553" s="229">
        <v>0</v>
      </c>
      <c r="T553" s="230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1" t="s">
        <v>145</v>
      </c>
      <c r="AT553" s="231" t="s">
        <v>140</v>
      </c>
      <c r="AU553" s="231" t="s">
        <v>82</v>
      </c>
      <c r="AY553" s="19" t="s">
        <v>138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9" t="s">
        <v>80</v>
      </c>
      <c r="BK553" s="232">
        <f>ROUND(I553*H553,2)</f>
        <v>0</v>
      </c>
      <c r="BL553" s="19" t="s">
        <v>145</v>
      </c>
      <c r="BM553" s="231" t="s">
        <v>2091</v>
      </c>
    </row>
    <row r="554" s="2" customFormat="1">
      <c r="A554" s="40"/>
      <c r="B554" s="41"/>
      <c r="C554" s="42"/>
      <c r="D554" s="233" t="s">
        <v>147</v>
      </c>
      <c r="E554" s="42"/>
      <c r="F554" s="234" t="s">
        <v>2090</v>
      </c>
      <c r="G554" s="42"/>
      <c r="H554" s="42"/>
      <c r="I554" s="138"/>
      <c r="J554" s="42"/>
      <c r="K554" s="42"/>
      <c r="L554" s="46"/>
      <c r="M554" s="235"/>
      <c r="N554" s="236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147</v>
      </c>
      <c r="AU554" s="19" t="s">
        <v>82</v>
      </c>
    </row>
    <row r="555" s="14" customFormat="1">
      <c r="A555" s="14"/>
      <c r="B555" s="249"/>
      <c r="C555" s="250"/>
      <c r="D555" s="233" t="s">
        <v>149</v>
      </c>
      <c r="E555" s="251" t="s">
        <v>19</v>
      </c>
      <c r="F555" s="252" t="s">
        <v>2092</v>
      </c>
      <c r="G555" s="250"/>
      <c r="H555" s="251" t="s">
        <v>19</v>
      </c>
      <c r="I555" s="253"/>
      <c r="J555" s="250"/>
      <c r="K555" s="250"/>
      <c r="L555" s="254"/>
      <c r="M555" s="255"/>
      <c r="N555" s="256"/>
      <c r="O555" s="256"/>
      <c r="P555" s="256"/>
      <c r="Q555" s="256"/>
      <c r="R555" s="256"/>
      <c r="S555" s="256"/>
      <c r="T555" s="25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8" t="s">
        <v>149</v>
      </c>
      <c r="AU555" s="258" t="s">
        <v>82</v>
      </c>
      <c r="AV555" s="14" t="s">
        <v>80</v>
      </c>
      <c r="AW555" s="14" t="s">
        <v>33</v>
      </c>
      <c r="AX555" s="14" t="s">
        <v>72</v>
      </c>
      <c r="AY555" s="258" t="s">
        <v>138</v>
      </c>
    </row>
    <row r="556" s="13" customFormat="1">
      <c r="A556" s="13"/>
      <c r="B556" s="237"/>
      <c r="C556" s="238"/>
      <c r="D556" s="233" t="s">
        <v>149</v>
      </c>
      <c r="E556" s="239" t="s">
        <v>19</v>
      </c>
      <c r="F556" s="240" t="s">
        <v>2093</v>
      </c>
      <c r="G556" s="238"/>
      <c r="H556" s="241">
        <v>22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149</v>
      </c>
      <c r="AU556" s="247" t="s">
        <v>82</v>
      </c>
      <c r="AV556" s="13" t="s">
        <v>82</v>
      </c>
      <c r="AW556" s="13" t="s">
        <v>33</v>
      </c>
      <c r="AX556" s="13" t="s">
        <v>80</v>
      </c>
      <c r="AY556" s="247" t="s">
        <v>138</v>
      </c>
    </row>
    <row r="557" s="2" customFormat="1" ht="24" customHeight="1">
      <c r="A557" s="40"/>
      <c r="B557" s="41"/>
      <c r="C557" s="220" t="s">
        <v>1428</v>
      </c>
      <c r="D557" s="220" t="s">
        <v>140</v>
      </c>
      <c r="E557" s="221" t="s">
        <v>1423</v>
      </c>
      <c r="F557" s="222" t="s">
        <v>1424</v>
      </c>
      <c r="G557" s="223" t="s">
        <v>143</v>
      </c>
      <c r="H557" s="224">
        <v>3.4700000000000002</v>
      </c>
      <c r="I557" s="225"/>
      <c r="J557" s="226">
        <f>ROUND(I557*H557,2)</f>
        <v>0</v>
      </c>
      <c r="K557" s="222" t="s">
        <v>144</v>
      </c>
      <c r="L557" s="46"/>
      <c r="M557" s="227" t="s">
        <v>19</v>
      </c>
      <c r="N557" s="228" t="s">
        <v>43</v>
      </c>
      <c r="O557" s="86"/>
      <c r="P557" s="229">
        <f>O557*H557</f>
        <v>0</v>
      </c>
      <c r="Q557" s="229">
        <v>0.19536000000000001</v>
      </c>
      <c r="R557" s="229">
        <f>Q557*H557</f>
        <v>0.67789920000000004</v>
      </c>
      <c r="S557" s="229">
        <v>0</v>
      </c>
      <c r="T557" s="230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31" t="s">
        <v>145</v>
      </c>
      <c r="AT557" s="231" t="s">
        <v>140</v>
      </c>
      <c r="AU557" s="231" t="s">
        <v>82</v>
      </c>
      <c r="AY557" s="19" t="s">
        <v>138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9" t="s">
        <v>80</v>
      </c>
      <c r="BK557" s="232">
        <f>ROUND(I557*H557,2)</f>
        <v>0</v>
      </c>
      <c r="BL557" s="19" t="s">
        <v>145</v>
      </c>
      <c r="BM557" s="231" t="s">
        <v>2094</v>
      </c>
    </row>
    <row r="558" s="2" customFormat="1">
      <c r="A558" s="40"/>
      <c r="B558" s="41"/>
      <c r="C558" s="42"/>
      <c r="D558" s="233" t="s">
        <v>147</v>
      </c>
      <c r="E558" s="42"/>
      <c r="F558" s="234" t="s">
        <v>1424</v>
      </c>
      <c r="G558" s="42"/>
      <c r="H558" s="42"/>
      <c r="I558" s="138"/>
      <c r="J558" s="42"/>
      <c r="K558" s="42"/>
      <c r="L558" s="46"/>
      <c r="M558" s="235"/>
      <c r="N558" s="236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147</v>
      </c>
      <c r="AU558" s="19" t="s">
        <v>82</v>
      </c>
    </row>
    <row r="559" s="14" customFormat="1">
      <c r="A559" s="14"/>
      <c r="B559" s="249"/>
      <c r="C559" s="250"/>
      <c r="D559" s="233" t="s">
        <v>149</v>
      </c>
      <c r="E559" s="251" t="s">
        <v>19</v>
      </c>
      <c r="F559" s="252" t="s">
        <v>1426</v>
      </c>
      <c r="G559" s="250"/>
      <c r="H559" s="251" t="s">
        <v>19</v>
      </c>
      <c r="I559" s="253"/>
      <c r="J559" s="250"/>
      <c r="K559" s="250"/>
      <c r="L559" s="254"/>
      <c r="M559" s="255"/>
      <c r="N559" s="256"/>
      <c r="O559" s="256"/>
      <c r="P559" s="256"/>
      <c r="Q559" s="256"/>
      <c r="R559" s="256"/>
      <c r="S559" s="256"/>
      <c r="T559" s="25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8" t="s">
        <v>149</v>
      </c>
      <c r="AU559" s="258" t="s">
        <v>82</v>
      </c>
      <c r="AV559" s="14" t="s">
        <v>80</v>
      </c>
      <c r="AW559" s="14" t="s">
        <v>33</v>
      </c>
      <c r="AX559" s="14" t="s">
        <v>72</v>
      </c>
      <c r="AY559" s="258" t="s">
        <v>138</v>
      </c>
    </row>
    <row r="560" s="13" customFormat="1">
      <c r="A560" s="13"/>
      <c r="B560" s="237"/>
      <c r="C560" s="238"/>
      <c r="D560" s="233" t="s">
        <v>149</v>
      </c>
      <c r="E560" s="239" t="s">
        <v>19</v>
      </c>
      <c r="F560" s="240" t="s">
        <v>2095</v>
      </c>
      <c r="G560" s="238"/>
      <c r="H560" s="241">
        <v>3.4700000000000002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7" t="s">
        <v>149</v>
      </c>
      <c r="AU560" s="247" t="s">
        <v>82</v>
      </c>
      <c r="AV560" s="13" t="s">
        <v>82</v>
      </c>
      <c r="AW560" s="13" t="s">
        <v>33</v>
      </c>
      <c r="AX560" s="13" t="s">
        <v>80</v>
      </c>
      <c r="AY560" s="247" t="s">
        <v>138</v>
      </c>
    </row>
    <row r="561" s="2" customFormat="1" ht="16.5" customHeight="1">
      <c r="A561" s="40"/>
      <c r="B561" s="41"/>
      <c r="C561" s="259" t="s">
        <v>1434</v>
      </c>
      <c r="D561" s="259" t="s">
        <v>268</v>
      </c>
      <c r="E561" s="260" t="s">
        <v>1429</v>
      </c>
      <c r="F561" s="261" t="s">
        <v>1430</v>
      </c>
      <c r="G561" s="262" t="s">
        <v>305</v>
      </c>
      <c r="H561" s="263">
        <v>0.92000000000000004</v>
      </c>
      <c r="I561" s="264"/>
      <c r="J561" s="265">
        <f>ROUND(I561*H561,2)</f>
        <v>0</v>
      </c>
      <c r="K561" s="261" t="s">
        <v>144</v>
      </c>
      <c r="L561" s="266"/>
      <c r="M561" s="267" t="s">
        <v>19</v>
      </c>
      <c r="N561" s="268" t="s">
        <v>43</v>
      </c>
      <c r="O561" s="86"/>
      <c r="P561" s="229">
        <f>O561*H561</f>
        <v>0</v>
      </c>
      <c r="Q561" s="229">
        <v>1</v>
      </c>
      <c r="R561" s="229">
        <f>Q561*H561</f>
        <v>0.92000000000000004</v>
      </c>
      <c r="S561" s="229">
        <v>0</v>
      </c>
      <c r="T561" s="230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31" t="s">
        <v>188</v>
      </c>
      <c r="AT561" s="231" t="s">
        <v>268</v>
      </c>
      <c r="AU561" s="231" t="s">
        <v>82</v>
      </c>
      <c r="AY561" s="19" t="s">
        <v>138</v>
      </c>
      <c r="BE561" s="232">
        <f>IF(N561="základní",J561,0)</f>
        <v>0</v>
      </c>
      <c r="BF561" s="232">
        <f>IF(N561="snížená",J561,0)</f>
        <v>0</v>
      </c>
      <c r="BG561" s="232">
        <f>IF(N561="zákl. přenesená",J561,0)</f>
        <v>0</v>
      </c>
      <c r="BH561" s="232">
        <f>IF(N561="sníž. přenesená",J561,0)</f>
        <v>0</v>
      </c>
      <c r="BI561" s="232">
        <f>IF(N561="nulová",J561,0)</f>
        <v>0</v>
      </c>
      <c r="BJ561" s="19" t="s">
        <v>80</v>
      </c>
      <c r="BK561" s="232">
        <f>ROUND(I561*H561,2)</f>
        <v>0</v>
      </c>
      <c r="BL561" s="19" t="s">
        <v>145</v>
      </c>
      <c r="BM561" s="231" t="s">
        <v>2096</v>
      </c>
    </row>
    <row r="562" s="2" customFormat="1">
      <c r="A562" s="40"/>
      <c r="B562" s="41"/>
      <c r="C562" s="42"/>
      <c r="D562" s="233" t="s">
        <v>147</v>
      </c>
      <c r="E562" s="42"/>
      <c r="F562" s="234" t="s">
        <v>1430</v>
      </c>
      <c r="G562" s="42"/>
      <c r="H562" s="42"/>
      <c r="I562" s="138"/>
      <c r="J562" s="42"/>
      <c r="K562" s="42"/>
      <c r="L562" s="46"/>
      <c r="M562" s="235"/>
      <c r="N562" s="236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147</v>
      </c>
      <c r="AU562" s="19" t="s">
        <v>82</v>
      </c>
    </row>
    <row r="563" s="14" customFormat="1">
      <c r="A563" s="14"/>
      <c r="B563" s="249"/>
      <c r="C563" s="250"/>
      <c r="D563" s="233" t="s">
        <v>149</v>
      </c>
      <c r="E563" s="251" t="s">
        <v>19</v>
      </c>
      <c r="F563" s="252" t="s">
        <v>1432</v>
      </c>
      <c r="G563" s="250"/>
      <c r="H563" s="251" t="s">
        <v>19</v>
      </c>
      <c r="I563" s="253"/>
      <c r="J563" s="250"/>
      <c r="K563" s="250"/>
      <c r="L563" s="254"/>
      <c r="M563" s="255"/>
      <c r="N563" s="256"/>
      <c r="O563" s="256"/>
      <c r="P563" s="256"/>
      <c r="Q563" s="256"/>
      <c r="R563" s="256"/>
      <c r="S563" s="256"/>
      <c r="T563" s="25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8" t="s">
        <v>149</v>
      </c>
      <c r="AU563" s="258" t="s">
        <v>82</v>
      </c>
      <c r="AV563" s="14" t="s">
        <v>80</v>
      </c>
      <c r="AW563" s="14" t="s">
        <v>33</v>
      </c>
      <c r="AX563" s="14" t="s">
        <v>72</v>
      </c>
      <c r="AY563" s="258" t="s">
        <v>138</v>
      </c>
    </row>
    <row r="564" s="13" customFormat="1">
      <c r="A564" s="13"/>
      <c r="B564" s="237"/>
      <c r="C564" s="238"/>
      <c r="D564" s="233" t="s">
        <v>149</v>
      </c>
      <c r="E564" s="239" t="s">
        <v>19</v>
      </c>
      <c r="F564" s="240" t="s">
        <v>2097</v>
      </c>
      <c r="G564" s="238"/>
      <c r="H564" s="241">
        <v>0.92000000000000004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149</v>
      </c>
      <c r="AU564" s="247" t="s">
        <v>82</v>
      </c>
      <c r="AV564" s="13" t="s">
        <v>82</v>
      </c>
      <c r="AW564" s="13" t="s">
        <v>33</v>
      </c>
      <c r="AX564" s="13" t="s">
        <v>80</v>
      </c>
      <c r="AY564" s="247" t="s">
        <v>138</v>
      </c>
    </row>
    <row r="565" s="12" customFormat="1" ht="22.8" customHeight="1">
      <c r="A565" s="12"/>
      <c r="B565" s="204"/>
      <c r="C565" s="205"/>
      <c r="D565" s="206" t="s">
        <v>71</v>
      </c>
      <c r="E565" s="218" t="s">
        <v>175</v>
      </c>
      <c r="F565" s="218" t="s">
        <v>746</v>
      </c>
      <c r="G565" s="205"/>
      <c r="H565" s="205"/>
      <c r="I565" s="208"/>
      <c r="J565" s="219">
        <f>BK565</f>
        <v>0</v>
      </c>
      <c r="K565" s="205"/>
      <c r="L565" s="210"/>
      <c r="M565" s="211"/>
      <c r="N565" s="212"/>
      <c r="O565" s="212"/>
      <c r="P565" s="213">
        <f>SUM(P566:P576)</f>
        <v>0</v>
      </c>
      <c r="Q565" s="212"/>
      <c r="R565" s="213">
        <f>SUM(R566:R576)</f>
        <v>0.020985</v>
      </c>
      <c r="S565" s="212"/>
      <c r="T565" s="214">
        <f>SUM(T566:T576)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5" t="s">
        <v>80</v>
      </c>
      <c r="AT565" s="216" t="s">
        <v>71</v>
      </c>
      <c r="AU565" s="216" t="s">
        <v>80</v>
      </c>
      <c r="AY565" s="215" t="s">
        <v>138</v>
      </c>
      <c r="BK565" s="217">
        <f>SUM(BK566:BK576)</f>
        <v>0</v>
      </c>
    </row>
    <row r="566" s="2" customFormat="1" ht="16.5" customHeight="1">
      <c r="A566" s="40"/>
      <c r="B566" s="41"/>
      <c r="C566" s="220" t="s">
        <v>1440</v>
      </c>
      <c r="D566" s="220" t="s">
        <v>140</v>
      </c>
      <c r="E566" s="221" t="s">
        <v>1435</v>
      </c>
      <c r="F566" s="222" t="s">
        <v>1436</v>
      </c>
      <c r="G566" s="223" t="s">
        <v>143</v>
      </c>
      <c r="H566" s="224">
        <v>24</v>
      </c>
      <c r="I566" s="225"/>
      <c r="J566" s="226">
        <f>ROUND(I566*H566,2)</f>
        <v>0</v>
      </c>
      <c r="K566" s="222" t="s">
        <v>144</v>
      </c>
      <c r="L566" s="46"/>
      <c r="M566" s="227" t="s">
        <v>19</v>
      </c>
      <c r="N566" s="228" t="s">
        <v>43</v>
      </c>
      <c r="O566" s="86"/>
      <c r="P566" s="229">
        <f>O566*H566</f>
        <v>0</v>
      </c>
      <c r="Q566" s="229">
        <v>0.00046000000000000001</v>
      </c>
      <c r="R566" s="229">
        <f>Q566*H566</f>
        <v>0.011040000000000001</v>
      </c>
      <c r="S566" s="229">
        <v>0</v>
      </c>
      <c r="T566" s="230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31" t="s">
        <v>145</v>
      </c>
      <c r="AT566" s="231" t="s">
        <v>140</v>
      </c>
      <c r="AU566" s="231" t="s">
        <v>82</v>
      </c>
      <c r="AY566" s="19" t="s">
        <v>138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9" t="s">
        <v>80</v>
      </c>
      <c r="BK566" s="232">
        <f>ROUND(I566*H566,2)</f>
        <v>0</v>
      </c>
      <c r="BL566" s="19" t="s">
        <v>145</v>
      </c>
      <c r="BM566" s="231" t="s">
        <v>2098</v>
      </c>
    </row>
    <row r="567" s="2" customFormat="1">
      <c r="A567" s="40"/>
      <c r="B567" s="41"/>
      <c r="C567" s="42"/>
      <c r="D567" s="233" t="s">
        <v>147</v>
      </c>
      <c r="E567" s="42"/>
      <c r="F567" s="234" t="s">
        <v>1436</v>
      </c>
      <c r="G567" s="42"/>
      <c r="H567" s="42"/>
      <c r="I567" s="138"/>
      <c r="J567" s="42"/>
      <c r="K567" s="42"/>
      <c r="L567" s="46"/>
      <c r="M567" s="235"/>
      <c r="N567" s="236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147</v>
      </c>
      <c r="AU567" s="19" t="s">
        <v>82</v>
      </c>
    </row>
    <row r="568" s="14" customFormat="1">
      <c r="A568" s="14"/>
      <c r="B568" s="249"/>
      <c r="C568" s="250"/>
      <c r="D568" s="233" t="s">
        <v>149</v>
      </c>
      <c r="E568" s="251" t="s">
        <v>19</v>
      </c>
      <c r="F568" s="252" t="s">
        <v>1438</v>
      </c>
      <c r="G568" s="250"/>
      <c r="H568" s="251" t="s">
        <v>19</v>
      </c>
      <c r="I568" s="253"/>
      <c r="J568" s="250"/>
      <c r="K568" s="250"/>
      <c r="L568" s="254"/>
      <c r="M568" s="255"/>
      <c r="N568" s="256"/>
      <c r="O568" s="256"/>
      <c r="P568" s="256"/>
      <c r="Q568" s="256"/>
      <c r="R568" s="256"/>
      <c r="S568" s="256"/>
      <c r="T568" s="25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8" t="s">
        <v>149</v>
      </c>
      <c r="AU568" s="258" t="s">
        <v>82</v>
      </c>
      <c r="AV568" s="14" t="s">
        <v>80</v>
      </c>
      <c r="AW568" s="14" t="s">
        <v>33</v>
      </c>
      <c r="AX568" s="14" t="s">
        <v>72</v>
      </c>
      <c r="AY568" s="258" t="s">
        <v>138</v>
      </c>
    </row>
    <row r="569" s="13" customFormat="1">
      <c r="A569" s="13"/>
      <c r="B569" s="237"/>
      <c r="C569" s="238"/>
      <c r="D569" s="233" t="s">
        <v>149</v>
      </c>
      <c r="E569" s="239" t="s">
        <v>19</v>
      </c>
      <c r="F569" s="240" t="s">
        <v>2099</v>
      </c>
      <c r="G569" s="238"/>
      <c r="H569" s="241">
        <v>24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149</v>
      </c>
      <c r="AU569" s="247" t="s">
        <v>82</v>
      </c>
      <c r="AV569" s="13" t="s">
        <v>82</v>
      </c>
      <c r="AW569" s="13" t="s">
        <v>33</v>
      </c>
      <c r="AX569" s="13" t="s">
        <v>80</v>
      </c>
      <c r="AY569" s="247" t="s">
        <v>138</v>
      </c>
    </row>
    <row r="570" s="2" customFormat="1" ht="16.5" customHeight="1">
      <c r="A570" s="40"/>
      <c r="B570" s="41"/>
      <c r="C570" s="220" t="s">
        <v>1445</v>
      </c>
      <c r="D570" s="220" t="s">
        <v>140</v>
      </c>
      <c r="E570" s="221" t="s">
        <v>1441</v>
      </c>
      <c r="F570" s="222" t="s">
        <v>1442</v>
      </c>
      <c r="G570" s="223" t="s">
        <v>143</v>
      </c>
      <c r="H570" s="224">
        <v>28.5</v>
      </c>
      <c r="I570" s="225"/>
      <c r="J570" s="226">
        <f>ROUND(I570*H570,2)</f>
        <v>0</v>
      </c>
      <c r="K570" s="222" t="s">
        <v>144</v>
      </c>
      <c r="L570" s="46"/>
      <c r="M570" s="227" t="s">
        <v>19</v>
      </c>
      <c r="N570" s="228" t="s">
        <v>43</v>
      </c>
      <c r="O570" s="86"/>
      <c r="P570" s="229">
        <f>O570*H570</f>
        <v>0</v>
      </c>
      <c r="Q570" s="229">
        <v>0.00012999999999999999</v>
      </c>
      <c r="R570" s="229">
        <f>Q570*H570</f>
        <v>0.0037049999999999995</v>
      </c>
      <c r="S570" s="229">
        <v>0</v>
      </c>
      <c r="T570" s="230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31" t="s">
        <v>145</v>
      </c>
      <c r="AT570" s="231" t="s">
        <v>140</v>
      </c>
      <c r="AU570" s="231" t="s">
        <v>82</v>
      </c>
      <c r="AY570" s="19" t="s">
        <v>138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9" t="s">
        <v>80</v>
      </c>
      <c r="BK570" s="232">
        <f>ROUND(I570*H570,2)</f>
        <v>0</v>
      </c>
      <c r="BL570" s="19" t="s">
        <v>145</v>
      </c>
      <c r="BM570" s="231" t="s">
        <v>2100</v>
      </c>
    </row>
    <row r="571" s="2" customFormat="1">
      <c r="A571" s="40"/>
      <c r="B571" s="41"/>
      <c r="C571" s="42"/>
      <c r="D571" s="233" t="s">
        <v>147</v>
      </c>
      <c r="E571" s="42"/>
      <c r="F571" s="234" t="s">
        <v>1442</v>
      </c>
      <c r="G571" s="42"/>
      <c r="H571" s="42"/>
      <c r="I571" s="138"/>
      <c r="J571" s="42"/>
      <c r="K571" s="42"/>
      <c r="L571" s="46"/>
      <c r="M571" s="235"/>
      <c r="N571" s="236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147</v>
      </c>
      <c r="AU571" s="19" t="s">
        <v>82</v>
      </c>
    </row>
    <row r="572" s="13" customFormat="1">
      <c r="A572" s="13"/>
      <c r="B572" s="237"/>
      <c r="C572" s="238"/>
      <c r="D572" s="233" t="s">
        <v>149</v>
      </c>
      <c r="E572" s="239" t="s">
        <v>19</v>
      </c>
      <c r="F572" s="240" t="s">
        <v>2101</v>
      </c>
      <c r="G572" s="238"/>
      <c r="H572" s="241">
        <v>28.5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149</v>
      </c>
      <c r="AU572" s="247" t="s">
        <v>82</v>
      </c>
      <c r="AV572" s="13" t="s">
        <v>82</v>
      </c>
      <c r="AW572" s="13" t="s">
        <v>33</v>
      </c>
      <c r="AX572" s="13" t="s">
        <v>80</v>
      </c>
      <c r="AY572" s="247" t="s">
        <v>138</v>
      </c>
    </row>
    <row r="573" s="2" customFormat="1" ht="24" customHeight="1">
      <c r="A573" s="40"/>
      <c r="B573" s="41"/>
      <c r="C573" s="220" t="s">
        <v>1451</v>
      </c>
      <c r="D573" s="220" t="s">
        <v>140</v>
      </c>
      <c r="E573" s="221" t="s">
        <v>1446</v>
      </c>
      <c r="F573" s="222" t="s">
        <v>1447</v>
      </c>
      <c r="G573" s="223" t="s">
        <v>143</v>
      </c>
      <c r="H573" s="224">
        <v>12</v>
      </c>
      <c r="I573" s="225"/>
      <c r="J573" s="226">
        <f>ROUND(I573*H573,2)</f>
        <v>0</v>
      </c>
      <c r="K573" s="222" t="s">
        <v>144</v>
      </c>
      <c r="L573" s="46"/>
      <c r="M573" s="227" t="s">
        <v>19</v>
      </c>
      <c r="N573" s="228" t="s">
        <v>43</v>
      </c>
      <c r="O573" s="86"/>
      <c r="P573" s="229">
        <f>O573*H573</f>
        <v>0</v>
      </c>
      <c r="Q573" s="229">
        <v>0.00051999999999999995</v>
      </c>
      <c r="R573" s="229">
        <f>Q573*H573</f>
        <v>0.006239999999999999</v>
      </c>
      <c r="S573" s="229">
        <v>0</v>
      </c>
      <c r="T573" s="230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31" t="s">
        <v>145</v>
      </c>
      <c r="AT573" s="231" t="s">
        <v>140</v>
      </c>
      <c r="AU573" s="231" t="s">
        <v>82</v>
      </c>
      <c r="AY573" s="19" t="s">
        <v>138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9" t="s">
        <v>80</v>
      </c>
      <c r="BK573" s="232">
        <f>ROUND(I573*H573,2)</f>
        <v>0</v>
      </c>
      <c r="BL573" s="19" t="s">
        <v>145</v>
      </c>
      <c r="BM573" s="231" t="s">
        <v>2102</v>
      </c>
    </row>
    <row r="574" s="2" customFormat="1">
      <c r="A574" s="40"/>
      <c r="B574" s="41"/>
      <c r="C574" s="42"/>
      <c r="D574" s="233" t="s">
        <v>147</v>
      </c>
      <c r="E574" s="42"/>
      <c r="F574" s="234" t="s">
        <v>1447</v>
      </c>
      <c r="G574" s="42"/>
      <c r="H574" s="42"/>
      <c r="I574" s="138"/>
      <c r="J574" s="42"/>
      <c r="K574" s="42"/>
      <c r="L574" s="46"/>
      <c r="M574" s="235"/>
      <c r="N574" s="236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147</v>
      </c>
      <c r="AU574" s="19" t="s">
        <v>82</v>
      </c>
    </row>
    <row r="575" s="14" customFormat="1">
      <c r="A575" s="14"/>
      <c r="B575" s="249"/>
      <c r="C575" s="250"/>
      <c r="D575" s="233" t="s">
        <v>149</v>
      </c>
      <c r="E575" s="251" t="s">
        <v>19</v>
      </c>
      <c r="F575" s="252" t="s">
        <v>1449</v>
      </c>
      <c r="G575" s="250"/>
      <c r="H575" s="251" t="s">
        <v>19</v>
      </c>
      <c r="I575" s="253"/>
      <c r="J575" s="250"/>
      <c r="K575" s="250"/>
      <c r="L575" s="254"/>
      <c r="M575" s="255"/>
      <c r="N575" s="256"/>
      <c r="O575" s="256"/>
      <c r="P575" s="256"/>
      <c r="Q575" s="256"/>
      <c r="R575" s="256"/>
      <c r="S575" s="256"/>
      <c r="T575" s="25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8" t="s">
        <v>149</v>
      </c>
      <c r="AU575" s="258" t="s">
        <v>82</v>
      </c>
      <c r="AV575" s="14" t="s">
        <v>80</v>
      </c>
      <c r="AW575" s="14" t="s">
        <v>33</v>
      </c>
      <c r="AX575" s="14" t="s">
        <v>72</v>
      </c>
      <c r="AY575" s="258" t="s">
        <v>138</v>
      </c>
    </row>
    <row r="576" s="13" customFormat="1">
      <c r="A576" s="13"/>
      <c r="B576" s="237"/>
      <c r="C576" s="238"/>
      <c r="D576" s="233" t="s">
        <v>149</v>
      </c>
      <c r="E576" s="239" t="s">
        <v>19</v>
      </c>
      <c r="F576" s="240" t="s">
        <v>2103</v>
      </c>
      <c r="G576" s="238"/>
      <c r="H576" s="241">
        <v>12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149</v>
      </c>
      <c r="AU576" s="247" t="s">
        <v>82</v>
      </c>
      <c r="AV576" s="13" t="s">
        <v>82</v>
      </c>
      <c r="AW576" s="13" t="s">
        <v>33</v>
      </c>
      <c r="AX576" s="13" t="s">
        <v>80</v>
      </c>
      <c r="AY576" s="247" t="s">
        <v>138</v>
      </c>
    </row>
    <row r="577" s="12" customFormat="1" ht="22.8" customHeight="1">
      <c r="A577" s="12"/>
      <c r="B577" s="204"/>
      <c r="C577" s="205"/>
      <c r="D577" s="206" t="s">
        <v>71</v>
      </c>
      <c r="E577" s="218" t="s">
        <v>188</v>
      </c>
      <c r="F577" s="218" t="s">
        <v>522</v>
      </c>
      <c r="G577" s="205"/>
      <c r="H577" s="205"/>
      <c r="I577" s="208"/>
      <c r="J577" s="219">
        <f>BK577</f>
        <v>0</v>
      </c>
      <c r="K577" s="205"/>
      <c r="L577" s="210"/>
      <c r="M577" s="211"/>
      <c r="N577" s="212"/>
      <c r="O577" s="212"/>
      <c r="P577" s="213">
        <f>SUM(P578:P585)</f>
        <v>0</v>
      </c>
      <c r="Q577" s="212"/>
      <c r="R577" s="213">
        <f>SUM(R578:R585)</f>
        <v>1.6000000000000003E-05</v>
      </c>
      <c r="S577" s="212"/>
      <c r="T577" s="214">
        <f>SUM(T578:T585)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5" t="s">
        <v>80</v>
      </c>
      <c r="AT577" s="216" t="s">
        <v>71</v>
      </c>
      <c r="AU577" s="216" t="s">
        <v>80</v>
      </c>
      <c r="AY577" s="215" t="s">
        <v>138</v>
      </c>
      <c r="BK577" s="217">
        <f>SUM(BK578:BK585)</f>
        <v>0</v>
      </c>
    </row>
    <row r="578" s="2" customFormat="1" ht="16.5" customHeight="1">
      <c r="A578" s="40"/>
      <c r="B578" s="41"/>
      <c r="C578" s="220" t="s">
        <v>1458</v>
      </c>
      <c r="D578" s="220" t="s">
        <v>140</v>
      </c>
      <c r="E578" s="221" t="s">
        <v>1452</v>
      </c>
      <c r="F578" s="222" t="s">
        <v>1453</v>
      </c>
      <c r="G578" s="223" t="s">
        <v>496</v>
      </c>
      <c r="H578" s="224">
        <v>1.6000000000000001</v>
      </c>
      <c r="I578" s="225"/>
      <c r="J578" s="226">
        <f>ROUND(I578*H578,2)</f>
        <v>0</v>
      </c>
      <c r="K578" s="222" t="s">
        <v>19</v>
      </c>
      <c r="L578" s="46"/>
      <c r="M578" s="227" t="s">
        <v>19</v>
      </c>
      <c r="N578" s="228" t="s">
        <v>43</v>
      </c>
      <c r="O578" s="86"/>
      <c r="P578" s="229">
        <f>O578*H578</f>
        <v>0</v>
      </c>
      <c r="Q578" s="229">
        <v>1.0000000000000001E-05</v>
      </c>
      <c r="R578" s="229">
        <f>Q578*H578</f>
        <v>1.6000000000000003E-05</v>
      </c>
      <c r="S578" s="229">
        <v>0</v>
      </c>
      <c r="T578" s="230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31" t="s">
        <v>145</v>
      </c>
      <c r="AT578" s="231" t="s">
        <v>140</v>
      </c>
      <c r="AU578" s="231" t="s">
        <v>82</v>
      </c>
      <c r="AY578" s="19" t="s">
        <v>138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19" t="s">
        <v>80</v>
      </c>
      <c r="BK578" s="232">
        <f>ROUND(I578*H578,2)</f>
        <v>0</v>
      </c>
      <c r="BL578" s="19" t="s">
        <v>145</v>
      </c>
      <c r="BM578" s="231" t="s">
        <v>2104</v>
      </c>
    </row>
    <row r="579" s="2" customFormat="1">
      <c r="A579" s="40"/>
      <c r="B579" s="41"/>
      <c r="C579" s="42"/>
      <c r="D579" s="233" t="s">
        <v>147</v>
      </c>
      <c r="E579" s="42"/>
      <c r="F579" s="234" t="s">
        <v>1453</v>
      </c>
      <c r="G579" s="42"/>
      <c r="H579" s="42"/>
      <c r="I579" s="138"/>
      <c r="J579" s="42"/>
      <c r="K579" s="42"/>
      <c r="L579" s="46"/>
      <c r="M579" s="235"/>
      <c r="N579" s="236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147</v>
      </c>
      <c r="AU579" s="19" t="s">
        <v>82</v>
      </c>
    </row>
    <row r="580" s="14" customFormat="1">
      <c r="A580" s="14"/>
      <c r="B580" s="249"/>
      <c r="C580" s="250"/>
      <c r="D580" s="233" t="s">
        <v>149</v>
      </c>
      <c r="E580" s="251" t="s">
        <v>19</v>
      </c>
      <c r="F580" s="252" t="s">
        <v>2105</v>
      </c>
      <c r="G580" s="250"/>
      <c r="H580" s="251" t="s">
        <v>19</v>
      </c>
      <c r="I580" s="253"/>
      <c r="J580" s="250"/>
      <c r="K580" s="250"/>
      <c r="L580" s="254"/>
      <c r="M580" s="255"/>
      <c r="N580" s="256"/>
      <c r="O580" s="256"/>
      <c r="P580" s="256"/>
      <c r="Q580" s="256"/>
      <c r="R580" s="256"/>
      <c r="S580" s="256"/>
      <c r="T580" s="25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8" t="s">
        <v>149</v>
      </c>
      <c r="AU580" s="258" t="s">
        <v>82</v>
      </c>
      <c r="AV580" s="14" t="s">
        <v>80</v>
      </c>
      <c r="AW580" s="14" t="s">
        <v>33</v>
      </c>
      <c r="AX580" s="14" t="s">
        <v>72</v>
      </c>
      <c r="AY580" s="258" t="s">
        <v>138</v>
      </c>
    </row>
    <row r="581" s="13" customFormat="1">
      <c r="A581" s="13"/>
      <c r="B581" s="237"/>
      <c r="C581" s="238"/>
      <c r="D581" s="233" t="s">
        <v>149</v>
      </c>
      <c r="E581" s="239" t="s">
        <v>19</v>
      </c>
      <c r="F581" s="240" t="s">
        <v>1456</v>
      </c>
      <c r="G581" s="238"/>
      <c r="H581" s="241">
        <v>0.80000000000000004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149</v>
      </c>
      <c r="AU581" s="247" t="s">
        <v>82</v>
      </c>
      <c r="AV581" s="13" t="s">
        <v>82</v>
      </c>
      <c r="AW581" s="13" t="s">
        <v>33</v>
      </c>
      <c r="AX581" s="13" t="s">
        <v>72</v>
      </c>
      <c r="AY581" s="247" t="s">
        <v>138</v>
      </c>
    </row>
    <row r="582" s="14" customFormat="1">
      <c r="A582" s="14"/>
      <c r="B582" s="249"/>
      <c r="C582" s="250"/>
      <c r="D582" s="233" t="s">
        <v>149</v>
      </c>
      <c r="E582" s="251" t="s">
        <v>19</v>
      </c>
      <c r="F582" s="252" t="s">
        <v>2106</v>
      </c>
      <c r="G582" s="250"/>
      <c r="H582" s="251" t="s">
        <v>19</v>
      </c>
      <c r="I582" s="253"/>
      <c r="J582" s="250"/>
      <c r="K582" s="250"/>
      <c r="L582" s="254"/>
      <c r="M582" s="255"/>
      <c r="N582" s="256"/>
      <c r="O582" s="256"/>
      <c r="P582" s="256"/>
      <c r="Q582" s="256"/>
      <c r="R582" s="256"/>
      <c r="S582" s="256"/>
      <c r="T582" s="25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8" t="s">
        <v>149</v>
      </c>
      <c r="AU582" s="258" t="s">
        <v>82</v>
      </c>
      <c r="AV582" s="14" t="s">
        <v>80</v>
      </c>
      <c r="AW582" s="14" t="s">
        <v>33</v>
      </c>
      <c r="AX582" s="14" t="s">
        <v>72</v>
      </c>
      <c r="AY582" s="258" t="s">
        <v>138</v>
      </c>
    </row>
    <row r="583" s="13" customFormat="1">
      <c r="A583" s="13"/>
      <c r="B583" s="237"/>
      <c r="C583" s="238"/>
      <c r="D583" s="233" t="s">
        <v>149</v>
      </c>
      <c r="E583" s="239" t="s">
        <v>19</v>
      </c>
      <c r="F583" s="240" t="s">
        <v>1456</v>
      </c>
      <c r="G583" s="238"/>
      <c r="H583" s="241">
        <v>0.80000000000000004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149</v>
      </c>
      <c r="AU583" s="247" t="s">
        <v>82</v>
      </c>
      <c r="AV583" s="13" t="s">
        <v>82</v>
      </c>
      <c r="AW583" s="13" t="s">
        <v>33</v>
      </c>
      <c r="AX583" s="13" t="s">
        <v>72</v>
      </c>
      <c r="AY583" s="247" t="s">
        <v>138</v>
      </c>
    </row>
    <row r="584" s="15" customFormat="1">
      <c r="A584" s="15"/>
      <c r="B584" s="276"/>
      <c r="C584" s="277"/>
      <c r="D584" s="233" t="s">
        <v>149</v>
      </c>
      <c r="E584" s="278" t="s">
        <v>19</v>
      </c>
      <c r="F584" s="279" t="s">
        <v>953</v>
      </c>
      <c r="G584" s="277"/>
      <c r="H584" s="280">
        <v>1.6000000000000001</v>
      </c>
      <c r="I584" s="281"/>
      <c r="J584" s="277"/>
      <c r="K584" s="277"/>
      <c r="L584" s="282"/>
      <c r="M584" s="283"/>
      <c r="N584" s="284"/>
      <c r="O584" s="284"/>
      <c r="P584" s="284"/>
      <c r="Q584" s="284"/>
      <c r="R584" s="284"/>
      <c r="S584" s="284"/>
      <c r="T584" s="28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86" t="s">
        <v>149</v>
      </c>
      <c r="AU584" s="286" t="s">
        <v>82</v>
      </c>
      <c r="AV584" s="15" t="s">
        <v>145</v>
      </c>
      <c r="AW584" s="15" t="s">
        <v>33</v>
      </c>
      <c r="AX584" s="15" t="s">
        <v>80</v>
      </c>
      <c r="AY584" s="286" t="s">
        <v>138</v>
      </c>
    </row>
    <row r="585" s="14" customFormat="1">
      <c r="A585" s="14"/>
      <c r="B585" s="249"/>
      <c r="C585" s="250"/>
      <c r="D585" s="233" t="s">
        <v>149</v>
      </c>
      <c r="E585" s="251" t="s">
        <v>19</v>
      </c>
      <c r="F585" s="252" t="s">
        <v>1457</v>
      </c>
      <c r="G585" s="250"/>
      <c r="H585" s="251" t="s">
        <v>19</v>
      </c>
      <c r="I585" s="253"/>
      <c r="J585" s="250"/>
      <c r="K585" s="250"/>
      <c r="L585" s="254"/>
      <c r="M585" s="255"/>
      <c r="N585" s="256"/>
      <c r="O585" s="256"/>
      <c r="P585" s="256"/>
      <c r="Q585" s="256"/>
      <c r="R585" s="256"/>
      <c r="S585" s="256"/>
      <c r="T585" s="25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8" t="s">
        <v>149</v>
      </c>
      <c r="AU585" s="258" t="s">
        <v>82</v>
      </c>
      <c r="AV585" s="14" t="s">
        <v>80</v>
      </c>
      <c r="AW585" s="14" t="s">
        <v>33</v>
      </c>
      <c r="AX585" s="14" t="s">
        <v>72</v>
      </c>
      <c r="AY585" s="258" t="s">
        <v>138</v>
      </c>
    </row>
    <row r="586" s="12" customFormat="1" ht="22.8" customHeight="1">
      <c r="A586" s="12"/>
      <c r="B586" s="204"/>
      <c r="C586" s="205"/>
      <c r="D586" s="206" t="s">
        <v>71</v>
      </c>
      <c r="E586" s="218" t="s">
        <v>194</v>
      </c>
      <c r="F586" s="218" t="s">
        <v>529</v>
      </c>
      <c r="G586" s="205"/>
      <c r="H586" s="205"/>
      <c r="I586" s="208"/>
      <c r="J586" s="219">
        <f>BK586</f>
        <v>0</v>
      </c>
      <c r="K586" s="205"/>
      <c r="L586" s="210"/>
      <c r="M586" s="211"/>
      <c r="N586" s="212"/>
      <c r="O586" s="212"/>
      <c r="P586" s="213">
        <f>SUM(P587:P751)</f>
        <v>0</v>
      </c>
      <c r="Q586" s="212"/>
      <c r="R586" s="213">
        <f>SUM(R587:R751)</f>
        <v>24.704563400000001</v>
      </c>
      <c r="S586" s="212"/>
      <c r="T586" s="214">
        <f>SUM(T587:T751)</f>
        <v>466.70438999999999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5" t="s">
        <v>80</v>
      </c>
      <c r="AT586" s="216" t="s">
        <v>71</v>
      </c>
      <c r="AU586" s="216" t="s">
        <v>80</v>
      </c>
      <c r="AY586" s="215" t="s">
        <v>138</v>
      </c>
      <c r="BK586" s="217">
        <f>SUM(BK587:BK751)</f>
        <v>0</v>
      </c>
    </row>
    <row r="587" s="2" customFormat="1" ht="24" customHeight="1">
      <c r="A587" s="40"/>
      <c r="B587" s="41"/>
      <c r="C587" s="220" t="s">
        <v>1465</v>
      </c>
      <c r="D587" s="220" t="s">
        <v>140</v>
      </c>
      <c r="E587" s="221" t="s">
        <v>1459</v>
      </c>
      <c r="F587" s="222" t="s">
        <v>1460</v>
      </c>
      <c r="G587" s="223" t="s">
        <v>496</v>
      </c>
      <c r="H587" s="224">
        <v>52</v>
      </c>
      <c r="I587" s="225"/>
      <c r="J587" s="226">
        <f>ROUND(I587*H587,2)</f>
        <v>0</v>
      </c>
      <c r="K587" s="222" t="s">
        <v>144</v>
      </c>
      <c r="L587" s="46"/>
      <c r="M587" s="227" t="s">
        <v>19</v>
      </c>
      <c r="N587" s="228" t="s">
        <v>43</v>
      </c>
      <c r="O587" s="86"/>
      <c r="P587" s="229">
        <f>O587*H587</f>
        <v>0</v>
      </c>
      <c r="Q587" s="229">
        <v>0.01517</v>
      </c>
      <c r="R587" s="229">
        <f>Q587*H587</f>
        <v>0.78883999999999999</v>
      </c>
      <c r="S587" s="229">
        <v>0</v>
      </c>
      <c r="T587" s="230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31" t="s">
        <v>145</v>
      </c>
      <c r="AT587" s="231" t="s">
        <v>140</v>
      </c>
      <c r="AU587" s="231" t="s">
        <v>82</v>
      </c>
      <c r="AY587" s="19" t="s">
        <v>138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9" t="s">
        <v>80</v>
      </c>
      <c r="BK587" s="232">
        <f>ROUND(I587*H587,2)</f>
        <v>0</v>
      </c>
      <c r="BL587" s="19" t="s">
        <v>145</v>
      </c>
      <c r="BM587" s="231" t="s">
        <v>2107</v>
      </c>
    </row>
    <row r="588" s="2" customFormat="1">
      <c r="A588" s="40"/>
      <c r="B588" s="41"/>
      <c r="C588" s="42"/>
      <c r="D588" s="233" t="s">
        <v>147</v>
      </c>
      <c r="E588" s="42"/>
      <c r="F588" s="234" t="s">
        <v>1460</v>
      </c>
      <c r="G588" s="42"/>
      <c r="H588" s="42"/>
      <c r="I588" s="138"/>
      <c r="J588" s="42"/>
      <c r="K588" s="42"/>
      <c r="L588" s="46"/>
      <c r="M588" s="235"/>
      <c r="N588" s="236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147</v>
      </c>
      <c r="AU588" s="19" t="s">
        <v>82</v>
      </c>
    </row>
    <row r="589" s="14" customFormat="1">
      <c r="A589" s="14"/>
      <c r="B589" s="249"/>
      <c r="C589" s="250"/>
      <c r="D589" s="233" t="s">
        <v>149</v>
      </c>
      <c r="E589" s="251" t="s">
        <v>19</v>
      </c>
      <c r="F589" s="252" t="s">
        <v>1462</v>
      </c>
      <c r="G589" s="250"/>
      <c r="H589" s="251" t="s">
        <v>19</v>
      </c>
      <c r="I589" s="253"/>
      <c r="J589" s="250"/>
      <c r="K589" s="250"/>
      <c r="L589" s="254"/>
      <c r="M589" s="255"/>
      <c r="N589" s="256"/>
      <c r="O589" s="256"/>
      <c r="P589" s="256"/>
      <c r="Q589" s="256"/>
      <c r="R589" s="256"/>
      <c r="S589" s="256"/>
      <c r="T589" s="25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8" t="s">
        <v>149</v>
      </c>
      <c r="AU589" s="258" t="s">
        <v>82</v>
      </c>
      <c r="AV589" s="14" t="s">
        <v>80</v>
      </c>
      <c r="AW589" s="14" t="s">
        <v>33</v>
      </c>
      <c r="AX589" s="14" t="s">
        <v>72</v>
      </c>
      <c r="AY589" s="258" t="s">
        <v>138</v>
      </c>
    </row>
    <row r="590" s="13" customFormat="1">
      <c r="A590" s="13"/>
      <c r="B590" s="237"/>
      <c r="C590" s="238"/>
      <c r="D590" s="233" t="s">
        <v>149</v>
      </c>
      <c r="E590" s="239" t="s">
        <v>19</v>
      </c>
      <c r="F590" s="240" t="s">
        <v>2108</v>
      </c>
      <c r="G590" s="238"/>
      <c r="H590" s="241">
        <v>26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149</v>
      </c>
      <c r="AU590" s="247" t="s">
        <v>82</v>
      </c>
      <c r="AV590" s="13" t="s">
        <v>82</v>
      </c>
      <c r="AW590" s="13" t="s">
        <v>33</v>
      </c>
      <c r="AX590" s="13" t="s">
        <v>72</v>
      </c>
      <c r="AY590" s="247" t="s">
        <v>138</v>
      </c>
    </row>
    <row r="591" s="13" customFormat="1">
      <c r="A591" s="13"/>
      <c r="B591" s="237"/>
      <c r="C591" s="238"/>
      <c r="D591" s="233" t="s">
        <v>149</v>
      </c>
      <c r="E591" s="239" t="s">
        <v>19</v>
      </c>
      <c r="F591" s="240" t="s">
        <v>2109</v>
      </c>
      <c r="G591" s="238"/>
      <c r="H591" s="241">
        <v>26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7" t="s">
        <v>149</v>
      </c>
      <c r="AU591" s="247" t="s">
        <v>82</v>
      </c>
      <c r="AV591" s="13" t="s">
        <v>82</v>
      </c>
      <c r="AW591" s="13" t="s">
        <v>33</v>
      </c>
      <c r="AX591" s="13" t="s">
        <v>72</v>
      </c>
      <c r="AY591" s="247" t="s">
        <v>138</v>
      </c>
    </row>
    <row r="592" s="15" customFormat="1">
      <c r="A592" s="15"/>
      <c r="B592" s="276"/>
      <c r="C592" s="277"/>
      <c r="D592" s="233" t="s">
        <v>149</v>
      </c>
      <c r="E592" s="278" t="s">
        <v>19</v>
      </c>
      <c r="F592" s="279" t="s">
        <v>953</v>
      </c>
      <c r="G592" s="277"/>
      <c r="H592" s="280">
        <v>52</v>
      </c>
      <c r="I592" s="281"/>
      <c r="J592" s="277"/>
      <c r="K592" s="277"/>
      <c r="L592" s="282"/>
      <c r="M592" s="283"/>
      <c r="N592" s="284"/>
      <c r="O592" s="284"/>
      <c r="P592" s="284"/>
      <c r="Q592" s="284"/>
      <c r="R592" s="284"/>
      <c r="S592" s="284"/>
      <c r="T592" s="28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86" t="s">
        <v>149</v>
      </c>
      <c r="AU592" s="286" t="s">
        <v>82</v>
      </c>
      <c r="AV592" s="15" t="s">
        <v>145</v>
      </c>
      <c r="AW592" s="15" t="s">
        <v>33</v>
      </c>
      <c r="AX592" s="15" t="s">
        <v>80</v>
      </c>
      <c r="AY592" s="286" t="s">
        <v>138</v>
      </c>
    </row>
    <row r="593" s="2" customFormat="1" ht="24" customHeight="1">
      <c r="A593" s="40"/>
      <c r="B593" s="41"/>
      <c r="C593" s="220" t="s">
        <v>1470</v>
      </c>
      <c r="D593" s="220" t="s">
        <v>140</v>
      </c>
      <c r="E593" s="221" t="s">
        <v>1466</v>
      </c>
      <c r="F593" s="222" t="s">
        <v>1467</v>
      </c>
      <c r="G593" s="223" t="s">
        <v>496</v>
      </c>
      <c r="H593" s="224">
        <v>16</v>
      </c>
      <c r="I593" s="225"/>
      <c r="J593" s="226">
        <f>ROUND(I593*H593,2)</f>
        <v>0</v>
      </c>
      <c r="K593" s="222" t="s">
        <v>144</v>
      </c>
      <c r="L593" s="46"/>
      <c r="M593" s="227" t="s">
        <v>19</v>
      </c>
      <c r="N593" s="228" t="s">
        <v>43</v>
      </c>
      <c r="O593" s="86"/>
      <c r="P593" s="229">
        <f>O593*H593</f>
        <v>0</v>
      </c>
      <c r="Q593" s="229">
        <v>0.039600000000000003</v>
      </c>
      <c r="R593" s="229">
        <f>Q593*H593</f>
        <v>0.63360000000000005</v>
      </c>
      <c r="S593" s="229">
        <v>0</v>
      </c>
      <c r="T593" s="230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31" t="s">
        <v>145</v>
      </c>
      <c r="AT593" s="231" t="s">
        <v>140</v>
      </c>
      <c r="AU593" s="231" t="s">
        <v>82</v>
      </c>
      <c r="AY593" s="19" t="s">
        <v>138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9" t="s">
        <v>80</v>
      </c>
      <c r="BK593" s="232">
        <f>ROUND(I593*H593,2)</f>
        <v>0</v>
      </c>
      <c r="BL593" s="19" t="s">
        <v>145</v>
      </c>
      <c r="BM593" s="231" t="s">
        <v>2110</v>
      </c>
    </row>
    <row r="594" s="2" customFormat="1">
      <c r="A594" s="40"/>
      <c r="B594" s="41"/>
      <c r="C594" s="42"/>
      <c r="D594" s="233" t="s">
        <v>147</v>
      </c>
      <c r="E594" s="42"/>
      <c r="F594" s="234" t="s">
        <v>1467</v>
      </c>
      <c r="G594" s="42"/>
      <c r="H594" s="42"/>
      <c r="I594" s="138"/>
      <c r="J594" s="42"/>
      <c r="K594" s="42"/>
      <c r="L594" s="46"/>
      <c r="M594" s="235"/>
      <c r="N594" s="236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147</v>
      </c>
      <c r="AU594" s="19" t="s">
        <v>82</v>
      </c>
    </row>
    <row r="595" s="13" customFormat="1">
      <c r="A595" s="13"/>
      <c r="B595" s="237"/>
      <c r="C595" s="238"/>
      <c r="D595" s="233" t="s">
        <v>149</v>
      </c>
      <c r="E595" s="239" t="s">
        <v>19</v>
      </c>
      <c r="F595" s="240" t="s">
        <v>1469</v>
      </c>
      <c r="G595" s="238"/>
      <c r="H595" s="241">
        <v>16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149</v>
      </c>
      <c r="AU595" s="247" t="s">
        <v>82</v>
      </c>
      <c r="AV595" s="13" t="s">
        <v>82</v>
      </c>
      <c r="AW595" s="13" t="s">
        <v>33</v>
      </c>
      <c r="AX595" s="13" t="s">
        <v>80</v>
      </c>
      <c r="AY595" s="247" t="s">
        <v>138</v>
      </c>
    </row>
    <row r="596" s="2" customFormat="1" ht="24" customHeight="1">
      <c r="A596" s="40"/>
      <c r="B596" s="41"/>
      <c r="C596" s="220" t="s">
        <v>1477</v>
      </c>
      <c r="D596" s="220" t="s">
        <v>140</v>
      </c>
      <c r="E596" s="221" t="s">
        <v>1471</v>
      </c>
      <c r="F596" s="222" t="s">
        <v>2111</v>
      </c>
      <c r="G596" s="223" t="s">
        <v>496</v>
      </c>
      <c r="H596" s="224">
        <v>32</v>
      </c>
      <c r="I596" s="225"/>
      <c r="J596" s="226">
        <f>ROUND(I596*H596,2)</f>
        <v>0</v>
      </c>
      <c r="K596" s="222" t="s">
        <v>144</v>
      </c>
      <c r="L596" s="46"/>
      <c r="M596" s="227" t="s">
        <v>19</v>
      </c>
      <c r="N596" s="228" t="s">
        <v>43</v>
      </c>
      <c r="O596" s="86"/>
      <c r="P596" s="229">
        <f>O596*H596</f>
        <v>0</v>
      </c>
      <c r="Q596" s="229">
        <v>0.071050000000000002</v>
      </c>
      <c r="R596" s="229">
        <f>Q596*H596</f>
        <v>2.2736000000000001</v>
      </c>
      <c r="S596" s="229">
        <v>0</v>
      </c>
      <c r="T596" s="230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31" t="s">
        <v>145</v>
      </c>
      <c r="AT596" s="231" t="s">
        <v>140</v>
      </c>
      <c r="AU596" s="231" t="s">
        <v>82</v>
      </c>
      <c r="AY596" s="19" t="s">
        <v>138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9" t="s">
        <v>80</v>
      </c>
      <c r="BK596" s="232">
        <f>ROUND(I596*H596,2)</f>
        <v>0</v>
      </c>
      <c r="BL596" s="19" t="s">
        <v>145</v>
      </c>
      <c r="BM596" s="231" t="s">
        <v>2112</v>
      </c>
    </row>
    <row r="597" s="2" customFormat="1">
      <c r="A597" s="40"/>
      <c r="B597" s="41"/>
      <c r="C597" s="42"/>
      <c r="D597" s="233" t="s">
        <v>147</v>
      </c>
      <c r="E597" s="42"/>
      <c r="F597" s="234" t="s">
        <v>1472</v>
      </c>
      <c r="G597" s="42"/>
      <c r="H597" s="42"/>
      <c r="I597" s="138"/>
      <c r="J597" s="42"/>
      <c r="K597" s="42"/>
      <c r="L597" s="46"/>
      <c r="M597" s="235"/>
      <c r="N597" s="236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147</v>
      </c>
      <c r="AU597" s="19" t="s">
        <v>82</v>
      </c>
    </row>
    <row r="598" s="14" customFormat="1">
      <c r="A598" s="14"/>
      <c r="B598" s="249"/>
      <c r="C598" s="250"/>
      <c r="D598" s="233" t="s">
        <v>149</v>
      </c>
      <c r="E598" s="251" t="s">
        <v>19</v>
      </c>
      <c r="F598" s="252" t="s">
        <v>1474</v>
      </c>
      <c r="G598" s="250"/>
      <c r="H598" s="251" t="s">
        <v>19</v>
      </c>
      <c r="I598" s="253"/>
      <c r="J598" s="250"/>
      <c r="K598" s="250"/>
      <c r="L598" s="254"/>
      <c r="M598" s="255"/>
      <c r="N598" s="256"/>
      <c r="O598" s="256"/>
      <c r="P598" s="256"/>
      <c r="Q598" s="256"/>
      <c r="R598" s="256"/>
      <c r="S598" s="256"/>
      <c r="T598" s="25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8" t="s">
        <v>149</v>
      </c>
      <c r="AU598" s="258" t="s">
        <v>82</v>
      </c>
      <c r="AV598" s="14" t="s">
        <v>80</v>
      </c>
      <c r="AW598" s="14" t="s">
        <v>33</v>
      </c>
      <c r="AX598" s="14" t="s">
        <v>72</v>
      </c>
      <c r="AY598" s="258" t="s">
        <v>138</v>
      </c>
    </row>
    <row r="599" s="14" customFormat="1">
      <c r="A599" s="14"/>
      <c r="B599" s="249"/>
      <c r="C599" s="250"/>
      <c r="D599" s="233" t="s">
        <v>149</v>
      </c>
      <c r="E599" s="251" t="s">
        <v>19</v>
      </c>
      <c r="F599" s="252" t="s">
        <v>1475</v>
      </c>
      <c r="G599" s="250"/>
      <c r="H599" s="251" t="s">
        <v>19</v>
      </c>
      <c r="I599" s="253"/>
      <c r="J599" s="250"/>
      <c r="K599" s="250"/>
      <c r="L599" s="254"/>
      <c r="M599" s="255"/>
      <c r="N599" s="256"/>
      <c r="O599" s="256"/>
      <c r="P599" s="256"/>
      <c r="Q599" s="256"/>
      <c r="R599" s="256"/>
      <c r="S599" s="256"/>
      <c r="T599" s="25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8" t="s">
        <v>149</v>
      </c>
      <c r="AU599" s="258" t="s">
        <v>82</v>
      </c>
      <c r="AV599" s="14" t="s">
        <v>80</v>
      </c>
      <c r="AW599" s="14" t="s">
        <v>33</v>
      </c>
      <c r="AX599" s="14" t="s">
        <v>72</v>
      </c>
      <c r="AY599" s="258" t="s">
        <v>138</v>
      </c>
    </row>
    <row r="600" s="13" customFormat="1">
      <c r="A600" s="13"/>
      <c r="B600" s="237"/>
      <c r="C600" s="238"/>
      <c r="D600" s="233" t="s">
        <v>149</v>
      </c>
      <c r="E600" s="239" t="s">
        <v>19</v>
      </c>
      <c r="F600" s="240" t="s">
        <v>2113</v>
      </c>
      <c r="G600" s="238"/>
      <c r="H600" s="241">
        <v>32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149</v>
      </c>
      <c r="AU600" s="247" t="s">
        <v>82</v>
      </c>
      <c r="AV600" s="13" t="s">
        <v>82</v>
      </c>
      <c r="AW600" s="13" t="s">
        <v>33</v>
      </c>
      <c r="AX600" s="13" t="s">
        <v>80</v>
      </c>
      <c r="AY600" s="247" t="s">
        <v>138</v>
      </c>
    </row>
    <row r="601" s="2" customFormat="1" ht="16.5" customHeight="1">
      <c r="A601" s="40"/>
      <c r="B601" s="41"/>
      <c r="C601" s="220" t="s">
        <v>1484</v>
      </c>
      <c r="D601" s="220" t="s">
        <v>140</v>
      </c>
      <c r="E601" s="221" t="s">
        <v>1478</v>
      </c>
      <c r="F601" s="222" t="s">
        <v>1479</v>
      </c>
      <c r="G601" s="223" t="s">
        <v>526</v>
      </c>
      <c r="H601" s="224">
        <v>10</v>
      </c>
      <c r="I601" s="225"/>
      <c r="J601" s="226">
        <f>ROUND(I601*H601,2)</f>
        <v>0</v>
      </c>
      <c r="K601" s="222" t="s">
        <v>19</v>
      </c>
      <c r="L601" s="46"/>
      <c r="M601" s="227" t="s">
        <v>19</v>
      </c>
      <c r="N601" s="228" t="s">
        <v>43</v>
      </c>
      <c r="O601" s="86"/>
      <c r="P601" s="229">
        <f>O601*H601</f>
        <v>0</v>
      </c>
      <c r="Q601" s="229">
        <v>0</v>
      </c>
      <c r="R601" s="229">
        <f>Q601*H601</f>
        <v>0</v>
      </c>
      <c r="S601" s="229">
        <v>0</v>
      </c>
      <c r="T601" s="230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31" t="s">
        <v>145</v>
      </c>
      <c r="AT601" s="231" t="s">
        <v>140</v>
      </c>
      <c r="AU601" s="231" t="s">
        <v>82</v>
      </c>
      <c r="AY601" s="19" t="s">
        <v>138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9" t="s">
        <v>80</v>
      </c>
      <c r="BK601" s="232">
        <f>ROUND(I601*H601,2)</f>
        <v>0</v>
      </c>
      <c r="BL601" s="19" t="s">
        <v>145</v>
      </c>
      <c r="BM601" s="231" t="s">
        <v>2114</v>
      </c>
    </row>
    <row r="602" s="2" customFormat="1">
      <c r="A602" s="40"/>
      <c r="B602" s="41"/>
      <c r="C602" s="42"/>
      <c r="D602" s="233" t="s">
        <v>147</v>
      </c>
      <c r="E602" s="42"/>
      <c r="F602" s="234" t="s">
        <v>1479</v>
      </c>
      <c r="G602" s="42"/>
      <c r="H602" s="42"/>
      <c r="I602" s="138"/>
      <c r="J602" s="42"/>
      <c r="K602" s="42"/>
      <c r="L602" s="46"/>
      <c r="M602" s="235"/>
      <c r="N602" s="236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147</v>
      </c>
      <c r="AU602" s="19" t="s">
        <v>82</v>
      </c>
    </row>
    <row r="603" s="14" customFormat="1">
      <c r="A603" s="14"/>
      <c r="B603" s="249"/>
      <c r="C603" s="250"/>
      <c r="D603" s="233" t="s">
        <v>149</v>
      </c>
      <c r="E603" s="251" t="s">
        <v>19</v>
      </c>
      <c r="F603" s="252" t="s">
        <v>1481</v>
      </c>
      <c r="G603" s="250"/>
      <c r="H603" s="251" t="s">
        <v>19</v>
      </c>
      <c r="I603" s="253"/>
      <c r="J603" s="250"/>
      <c r="K603" s="250"/>
      <c r="L603" s="254"/>
      <c r="M603" s="255"/>
      <c r="N603" s="256"/>
      <c r="O603" s="256"/>
      <c r="P603" s="256"/>
      <c r="Q603" s="256"/>
      <c r="R603" s="256"/>
      <c r="S603" s="256"/>
      <c r="T603" s="25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8" t="s">
        <v>149</v>
      </c>
      <c r="AU603" s="258" t="s">
        <v>82</v>
      </c>
      <c r="AV603" s="14" t="s">
        <v>80</v>
      </c>
      <c r="AW603" s="14" t="s">
        <v>33</v>
      </c>
      <c r="AX603" s="14" t="s">
        <v>72</v>
      </c>
      <c r="AY603" s="258" t="s">
        <v>138</v>
      </c>
    </row>
    <row r="604" s="14" customFormat="1">
      <c r="A604" s="14"/>
      <c r="B604" s="249"/>
      <c r="C604" s="250"/>
      <c r="D604" s="233" t="s">
        <v>149</v>
      </c>
      <c r="E604" s="251" t="s">
        <v>19</v>
      </c>
      <c r="F604" s="252" t="s">
        <v>1457</v>
      </c>
      <c r="G604" s="250"/>
      <c r="H604" s="251" t="s">
        <v>19</v>
      </c>
      <c r="I604" s="253"/>
      <c r="J604" s="250"/>
      <c r="K604" s="250"/>
      <c r="L604" s="254"/>
      <c r="M604" s="255"/>
      <c r="N604" s="256"/>
      <c r="O604" s="256"/>
      <c r="P604" s="256"/>
      <c r="Q604" s="256"/>
      <c r="R604" s="256"/>
      <c r="S604" s="256"/>
      <c r="T604" s="25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8" t="s">
        <v>149</v>
      </c>
      <c r="AU604" s="258" t="s">
        <v>82</v>
      </c>
      <c r="AV604" s="14" t="s">
        <v>80</v>
      </c>
      <c r="AW604" s="14" t="s">
        <v>33</v>
      </c>
      <c r="AX604" s="14" t="s">
        <v>72</v>
      </c>
      <c r="AY604" s="258" t="s">
        <v>138</v>
      </c>
    </row>
    <row r="605" s="13" customFormat="1">
      <c r="A605" s="13"/>
      <c r="B605" s="237"/>
      <c r="C605" s="238"/>
      <c r="D605" s="233" t="s">
        <v>149</v>
      </c>
      <c r="E605" s="239" t="s">
        <v>19</v>
      </c>
      <c r="F605" s="240" t="s">
        <v>1482</v>
      </c>
      <c r="G605" s="238"/>
      <c r="H605" s="241">
        <v>4</v>
      </c>
      <c r="I605" s="242"/>
      <c r="J605" s="238"/>
      <c r="K605" s="238"/>
      <c r="L605" s="243"/>
      <c r="M605" s="244"/>
      <c r="N605" s="245"/>
      <c r="O605" s="245"/>
      <c r="P605" s="245"/>
      <c r="Q605" s="245"/>
      <c r="R605" s="245"/>
      <c r="S605" s="245"/>
      <c r="T605" s="24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7" t="s">
        <v>149</v>
      </c>
      <c r="AU605" s="247" t="s">
        <v>82</v>
      </c>
      <c r="AV605" s="13" t="s">
        <v>82</v>
      </c>
      <c r="AW605" s="13" t="s">
        <v>33</v>
      </c>
      <c r="AX605" s="13" t="s">
        <v>72</v>
      </c>
      <c r="AY605" s="247" t="s">
        <v>138</v>
      </c>
    </row>
    <row r="606" s="13" customFormat="1">
      <c r="A606" s="13"/>
      <c r="B606" s="237"/>
      <c r="C606" s="238"/>
      <c r="D606" s="233" t="s">
        <v>149</v>
      </c>
      <c r="E606" s="239" t="s">
        <v>19</v>
      </c>
      <c r="F606" s="240" t="s">
        <v>1483</v>
      </c>
      <c r="G606" s="238"/>
      <c r="H606" s="241">
        <v>6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149</v>
      </c>
      <c r="AU606" s="247" t="s">
        <v>82</v>
      </c>
      <c r="AV606" s="13" t="s">
        <v>82</v>
      </c>
      <c r="AW606" s="13" t="s">
        <v>33</v>
      </c>
      <c r="AX606" s="13" t="s">
        <v>72</v>
      </c>
      <c r="AY606" s="247" t="s">
        <v>138</v>
      </c>
    </row>
    <row r="607" s="15" customFormat="1">
      <c r="A607" s="15"/>
      <c r="B607" s="276"/>
      <c r="C607" s="277"/>
      <c r="D607" s="233" t="s">
        <v>149</v>
      </c>
      <c r="E607" s="278" t="s">
        <v>19</v>
      </c>
      <c r="F607" s="279" t="s">
        <v>953</v>
      </c>
      <c r="G607" s="277"/>
      <c r="H607" s="280">
        <v>10</v>
      </c>
      <c r="I607" s="281"/>
      <c r="J607" s="277"/>
      <c r="K607" s="277"/>
      <c r="L607" s="282"/>
      <c r="M607" s="283"/>
      <c r="N607" s="284"/>
      <c r="O607" s="284"/>
      <c r="P607" s="284"/>
      <c r="Q607" s="284"/>
      <c r="R607" s="284"/>
      <c r="S607" s="284"/>
      <c r="T607" s="28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86" t="s">
        <v>149</v>
      </c>
      <c r="AU607" s="286" t="s">
        <v>82</v>
      </c>
      <c r="AV607" s="15" t="s">
        <v>145</v>
      </c>
      <c r="AW607" s="15" t="s">
        <v>33</v>
      </c>
      <c r="AX607" s="15" t="s">
        <v>80</v>
      </c>
      <c r="AY607" s="286" t="s">
        <v>138</v>
      </c>
    </row>
    <row r="608" s="2" customFormat="1" ht="16.5" customHeight="1">
      <c r="A608" s="40"/>
      <c r="B608" s="41"/>
      <c r="C608" s="220" t="s">
        <v>1489</v>
      </c>
      <c r="D608" s="220" t="s">
        <v>140</v>
      </c>
      <c r="E608" s="221" t="s">
        <v>1485</v>
      </c>
      <c r="F608" s="222" t="s">
        <v>1486</v>
      </c>
      <c r="G608" s="223" t="s">
        <v>526</v>
      </c>
      <c r="H608" s="224">
        <v>2</v>
      </c>
      <c r="I608" s="225"/>
      <c r="J608" s="226">
        <f>ROUND(I608*H608,2)</f>
        <v>0</v>
      </c>
      <c r="K608" s="222" t="s">
        <v>144</v>
      </c>
      <c r="L608" s="46"/>
      <c r="M608" s="227" t="s">
        <v>19</v>
      </c>
      <c r="N608" s="228" t="s">
        <v>43</v>
      </c>
      <c r="O608" s="86"/>
      <c r="P608" s="229">
        <f>O608*H608</f>
        <v>0</v>
      </c>
      <c r="Q608" s="229">
        <v>0.085419999999999996</v>
      </c>
      <c r="R608" s="229">
        <f>Q608*H608</f>
        <v>0.17083999999999999</v>
      </c>
      <c r="S608" s="229">
        <v>0</v>
      </c>
      <c r="T608" s="230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31" t="s">
        <v>145</v>
      </c>
      <c r="AT608" s="231" t="s">
        <v>140</v>
      </c>
      <c r="AU608" s="231" t="s">
        <v>82</v>
      </c>
      <c r="AY608" s="19" t="s">
        <v>138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9" t="s">
        <v>80</v>
      </c>
      <c r="BK608" s="232">
        <f>ROUND(I608*H608,2)</f>
        <v>0</v>
      </c>
      <c r="BL608" s="19" t="s">
        <v>145</v>
      </c>
      <c r="BM608" s="231" t="s">
        <v>2115</v>
      </c>
    </row>
    <row r="609" s="2" customFormat="1">
      <c r="A609" s="40"/>
      <c r="B609" s="41"/>
      <c r="C609" s="42"/>
      <c r="D609" s="233" t="s">
        <v>147</v>
      </c>
      <c r="E609" s="42"/>
      <c r="F609" s="234" t="s">
        <v>1486</v>
      </c>
      <c r="G609" s="42"/>
      <c r="H609" s="42"/>
      <c r="I609" s="138"/>
      <c r="J609" s="42"/>
      <c r="K609" s="42"/>
      <c r="L609" s="46"/>
      <c r="M609" s="235"/>
      <c r="N609" s="236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147</v>
      </c>
      <c r="AU609" s="19" t="s">
        <v>82</v>
      </c>
    </row>
    <row r="610" s="13" customFormat="1">
      <c r="A610" s="13"/>
      <c r="B610" s="237"/>
      <c r="C610" s="238"/>
      <c r="D610" s="233" t="s">
        <v>149</v>
      </c>
      <c r="E610" s="239" t="s">
        <v>19</v>
      </c>
      <c r="F610" s="240" t="s">
        <v>1488</v>
      </c>
      <c r="G610" s="238"/>
      <c r="H610" s="241">
        <v>2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7" t="s">
        <v>149</v>
      </c>
      <c r="AU610" s="247" t="s">
        <v>82</v>
      </c>
      <c r="AV610" s="13" t="s">
        <v>82</v>
      </c>
      <c r="AW610" s="13" t="s">
        <v>33</v>
      </c>
      <c r="AX610" s="13" t="s">
        <v>80</v>
      </c>
      <c r="AY610" s="247" t="s">
        <v>138</v>
      </c>
    </row>
    <row r="611" s="2" customFormat="1" ht="24" customHeight="1">
      <c r="A611" s="40"/>
      <c r="B611" s="41"/>
      <c r="C611" s="220" t="s">
        <v>1492</v>
      </c>
      <c r="D611" s="220" t="s">
        <v>140</v>
      </c>
      <c r="E611" s="221" t="s">
        <v>862</v>
      </c>
      <c r="F611" s="222" t="s">
        <v>863</v>
      </c>
      <c r="G611" s="223" t="s">
        <v>496</v>
      </c>
      <c r="H611" s="224">
        <v>22</v>
      </c>
      <c r="I611" s="225"/>
      <c r="J611" s="226">
        <f>ROUND(I611*H611,2)</f>
        <v>0</v>
      </c>
      <c r="K611" s="222" t="s">
        <v>144</v>
      </c>
      <c r="L611" s="46"/>
      <c r="M611" s="227" t="s">
        <v>19</v>
      </c>
      <c r="N611" s="228" t="s">
        <v>43</v>
      </c>
      <c r="O611" s="86"/>
      <c r="P611" s="229">
        <f>O611*H611</f>
        <v>0</v>
      </c>
      <c r="Q611" s="229">
        <v>3.0000000000000001E-05</v>
      </c>
      <c r="R611" s="229">
        <f>Q611*H611</f>
        <v>0.00066</v>
      </c>
      <c r="S611" s="229">
        <v>0</v>
      </c>
      <c r="T611" s="230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31" t="s">
        <v>145</v>
      </c>
      <c r="AT611" s="231" t="s">
        <v>140</v>
      </c>
      <c r="AU611" s="231" t="s">
        <v>82</v>
      </c>
      <c r="AY611" s="19" t="s">
        <v>138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19" t="s">
        <v>80</v>
      </c>
      <c r="BK611" s="232">
        <f>ROUND(I611*H611,2)</f>
        <v>0</v>
      </c>
      <c r="BL611" s="19" t="s">
        <v>145</v>
      </c>
      <c r="BM611" s="231" t="s">
        <v>2116</v>
      </c>
    </row>
    <row r="612" s="2" customFormat="1">
      <c r="A612" s="40"/>
      <c r="B612" s="41"/>
      <c r="C612" s="42"/>
      <c r="D612" s="233" t="s">
        <v>147</v>
      </c>
      <c r="E612" s="42"/>
      <c r="F612" s="234" t="s">
        <v>863</v>
      </c>
      <c r="G612" s="42"/>
      <c r="H612" s="42"/>
      <c r="I612" s="138"/>
      <c r="J612" s="42"/>
      <c r="K612" s="42"/>
      <c r="L612" s="46"/>
      <c r="M612" s="235"/>
      <c r="N612" s="236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147</v>
      </c>
      <c r="AU612" s="19" t="s">
        <v>82</v>
      </c>
    </row>
    <row r="613" s="13" customFormat="1">
      <c r="A613" s="13"/>
      <c r="B613" s="237"/>
      <c r="C613" s="238"/>
      <c r="D613" s="233" t="s">
        <v>149</v>
      </c>
      <c r="E613" s="239" t="s">
        <v>19</v>
      </c>
      <c r="F613" s="240" t="s">
        <v>2117</v>
      </c>
      <c r="G613" s="238"/>
      <c r="H613" s="241">
        <v>22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149</v>
      </c>
      <c r="AU613" s="247" t="s">
        <v>82</v>
      </c>
      <c r="AV613" s="13" t="s">
        <v>82</v>
      </c>
      <c r="AW613" s="13" t="s">
        <v>33</v>
      </c>
      <c r="AX613" s="13" t="s">
        <v>80</v>
      </c>
      <c r="AY613" s="247" t="s">
        <v>138</v>
      </c>
    </row>
    <row r="614" s="2" customFormat="1" ht="24" customHeight="1">
      <c r="A614" s="40"/>
      <c r="B614" s="41"/>
      <c r="C614" s="220" t="s">
        <v>1495</v>
      </c>
      <c r="D614" s="220" t="s">
        <v>140</v>
      </c>
      <c r="E614" s="221" t="s">
        <v>867</v>
      </c>
      <c r="F614" s="222" t="s">
        <v>868</v>
      </c>
      <c r="G614" s="223" t="s">
        <v>496</v>
      </c>
      <c r="H614" s="224">
        <v>44</v>
      </c>
      <c r="I614" s="225"/>
      <c r="J614" s="226">
        <f>ROUND(I614*H614,2)</f>
        <v>0</v>
      </c>
      <c r="K614" s="222" t="s">
        <v>144</v>
      </c>
      <c r="L614" s="46"/>
      <c r="M614" s="227" t="s">
        <v>19</v>
      </c>
      <c r="N614" s="228" t="s">
        <v>43</v>
      </c>
      <c r="O614" s="86"/>
      <c r="P614" s="229">
        <f>O614*H614</f>
        <v>0</v>
      </c>
      <c r="Q614" s="229">
        <v>0.00014999999999999999</v>
      </c>
      <c r="R614" s="229">
        <f>Q614*H614</f>
        <v>0.0065999999999999991</v>
      </c>
      <c r="S614" s="229">
        <v>0</v>
      </c>
      <c r="T614" s="230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31" t="s">
        <v>145</v>
      </c>
      <c r="AT614" s="231" t="s">
        <v>140</v>
      </c>
      <c r="AU614" s="231" t="s">
        <v>82</v>
      </c>
      <c r="AY614" s="19" t="s">
        <v>138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19" t="s">
        <v>80</v>
      </c>
      <c r="BK614" s="232">
        <f>ROUND(I614*H614,2)</f>
        <v>0</v>
      </c>
      <c r="BL614" s="19" t="s">
        <v>145</v>
      </c>
      <c r="BM614" s="231" t="s">
        <v>2118</v>
      </c>
    </row>
    <row r="615" s="2" customFormat="1">
      <c r="A615" s="40"/>
      <c r="B615" s="41"/>
      <c r="C615" s="42"/>
      <c r="D615" s="233" t="s">
        <v>147</v>
      </c>
      <c r="E615" s="42"/>
      <c r="F615" s="234" t="s">
        <v>868</v>
      </c>
      <c r="G615" s="42"/>
      <c r="H615" s="42"/>
      <c r="I615" s="138"/>
      <c r="J615" s="42"/>
      <c r="K615" s="42"/>
      <c r="L615" s="46"/>
      <c r="M615" s="235"/>
      <c r="N615" s="236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147</v>
      </c>
      <c r="AU615" s="19" t="s">
        <v>82</v>
      </c>
    </row>
    <row r="616" s="13" customFormat="1">
      <c r="A616" s="13"/>
      <c r="B616" s="237"/>
      <c r="C616" s="238"/>
      <c r="D616" s="233" t="s">
        <v>149</v>
      </c>
      <c r="E616" s="239" t="s">
        <v>19</v>
      </c>
      <c r="F616" s="240" t="s">
        <v>2119</v>
      </c>
      <c r="G616" s="238"/>
      <c r="H616" s="241">
        <v>44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149</v>
      </c>
      <c r="AU616" s="247" t="s">
        <v>82</v>
      </c>
      <c r="AV616" s="13" t="s">
        <v>82</v>
      </c>
      <c r="AW616" s="13" t="s">
        <v>33</v>
      </c>
      <c r="AX616" s="13" t="s">
        <v>80</v>
      </c>
      <c r="AY616" s="247" t="s">
        <v>138</v>
      </c>
    </row>
    <row r="617" s="2" customFormat="1" ht="24" customHeight="1">
      <c r="A617" s="40"/>
      <c r="B617" s="41"/>
      <c r="C617" s="220" t="s">
        <v>1498</v>
      </c>
      <c r="D617" s="220" t="s">
        <v>140</v>
      </c>
      <c r="E617" s="221" t="s">
        <v>887</v>
      </c>
      <c r="F617" s="222" t="s">
        <v>888</v>
      </c>
      <c r="G617" s="223" t="s">
        <v>496</v>
      </c>
      <c r="H617" s="224">
        <v>22</v>
      </c>
      <c r="I617" s="225"/>
      <c r="J617" s="226">
        <f>ROUND(I617*H617,2)</f>
        <v>0</v>
      </c>
      <c r="K617" s="222" t="s">
        <v>144</v>
      </c>
      <c r="L617" s="46"/>
      <c r="M617" s="227" t="s">
        <v>19</v>
      </c>
      <c r="N617" s="228" t="s">
        <v>43</v>
      </c>
      <c r="O617" s="86"/>
      <c r="P617" s="229">
        <f>O617*H617</f>
        <v>0</v>
      </c>
      <c r="Q617" s="229">
        <v>0.00011</v>
      </c>
      <c r="R617" s="229">
        <f>Q617*H617</f>
        <v>0.0024200000000000003</v>
      </c>
      <c r="S617" s="229">
        <v>0</v>
      </c>
      <c r="T617" s="230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31" t="s">
        <v>145</v>
      </c>
      <c r="AT617" s="231" t="s">
        <v>140</v>
      </c>
      <c r="AU617" s="231" t="s">
        <v>82</v>
      </c>
      <c r="AY617" s="19" t="s">
        <v>138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19" t="s">
        <v>80</v>
      </c>
      <c r="BK617" s="232">
        <f>ROUND(I617*H617,2)</f>
        <v>0</v>
      </c>
      <c r="BL617" s="19" t="s">
        <v>145</v>
      </c>
      <c r="BM617" s="231" t="s">
        <v>2120</v>
      </c>
    </row>
    <row r="618" s="2" customFormat="1">
      <c r="A618" s="40"/>
      <c r="B618" s="41"/>
      <c r="C618" s="42"/>
      <c r="D618" s="233" t="s">
        <v>147</v>
      </c>
      <c r="E618" s="42"/>
      <c r="F618" s="234" t="s">
        <v>888</v>
      </c>
      <c r="G618" s="42"/>
      <c r="H618" s="42"/>
      <c r="I618" s="138"/>
      <c r="J618" s="42"/>
      <c r="K618" s="42"/>
      <c r="L618" s="46"/>
      <c r="M618" s="235"/>
      <c r="N618" s="236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147</v>
      </c>
      <c r="AU618" s="19" t="s">
        <v>82</v>
      </c>
    </row>
    <row r="619" s="13" customFormat="1">
      <c r="A619" s="13"/>
      <c r="B619" s="237"/>
      <c r="C619" s="238"/>
      <c r="D619" s="233" t="s">
        <v>149</v>
      </c>
      <c r="E619" s="239" t="s">
        <v>19</v>
      </c>
      <c r="F619" s="240" t="s">
        <v>2121</v>
      </c>
      <c r="G619" s="238"/>
      <c r="H619" s="241">
        <v>22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149</v>
      </c>
      <c r="AU619" s="247" t="s">
        <v>82</v>
      </c>
      <c r="AV619" s="13" t="s">
        <v>82</v>
      </c>
      <c r="AW619" s="13" t="s">
        <v>33</v>
      </c>
      <c r="AX619" s="13" t="s">
        <v>80</v>
      </c>
      <c r="AY619" s="247" t="s">
        <v>138</v>
      </c>
    </row>
    <row r="620" s="2" customFormat="1" ht="24" customHeight="1">
      <c r="A620" s="40"/>
      <c r="B620" s="41"/>
      <c r="C620" s="220" t="s">
        <v>1501</v>
      </c>
      <c r="D620" s="220" t="s">
        <v>140</v>
      </c>
      <c r="E620" s="221" t="s">
        <v>892</v>
      </c>
      <c r="F620" s="222" t="s">
        <v>893</v>
      </c>
      <c r="G620" s="223" t="s">
        <v>496</v>
      </c>
      <c r="H620" s="224">
        <v>44</v>
      </c>
      <c r="I620" s="225"/>
      <c r="J620" s="226">
        <f>ROUND(I620*H620,2)</f>
        <v>0</v>
      </c>
      <c r="K620" s="222" t="s">
        <v>144</v>
      </c>
      <c r="L620" s="46"/>
      <c r="M620" s="227" t="s">
        <v>19</v>
      </c>
      <c r="N620" s="228" t="s">
        <v>43</v>
      </c>
      <c r="O620" s="86"/>
      <c r="P620" s="229">
        <f>O620*H620</f>
        <v>0</v>
      </c>
      <c r="Q620" s="229">
        <v>0.00064999999999999997</v>
      </c>
      <c r="R620" s="229">
        <f>Q620*H620</f>
        <v>0.0286</v>
      </c>
      <c r="S620" s="229">
        <v>0</v>
      </c>
      <c r="T620" s="230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31" t="s">
        <v>145</v>
      </c>
      <c r="AT620" s="231" t="s">
        <v>140</v>
      </c>
      <c r="AU620" s="231" t="s">
        <v>82</v>
      </c>
      <c r="AY620" s="19" t="s">
        <v>138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19" t="s">
        <v>80</v>
      </c>
      <c r="BK620" s="232">
        <f>ROUND(I620*H620,2)</f>
        <v>0</v>
      </c>
      <c r="BL620" s="19" t="s">
        <v>145</v>
      </c>
      <c r="BM620" s="231" t="s">
        <v>2122</v>
      </c>
    </row>
    <row r="621" s="2" customFormat="1">
      <c r="A621" s="40"/>
      <c r="B621" s="41"/>
      <c r="C621" s="42"/>
      <c r="D621" s="233" t="s">
        <v>147</v>
      </c>
      <c r="E621" s="42"/>
      <c r="F621" s="234" t="s">
        <v>893</v>
      </c>
      <c r="G621" s="42"/>
      <c r="H621" s="42"/>
      <c r="I621" s="138"/>
      <c r="J621" s="42"/>
      <c r="K621" s="42"/>
      <c r="L621" s="46"/>
      <c r="M621" s="235"/>
      <c r="N621" s="236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147</v>
      </c>
      <c r="AU621" s="19" t="s">
        <v>82</v>
      </c>
    </row>
    <row r="622" s="13" customFormat="1">
      <c r="A622" s="13"/>
      <c r="B622" s="237"/>
      <c r="C622" s="238"/>
      <c r="D622" s="233" t="s">
        <v>149</v>
      </c>
      <c r="E622" s="239" t="s">
        <v>19</v>
      </c>
      <c r="F622" s="240" t="s">
        <v>2123</v>
      </c>
      <c r="G622" s="238"/>
      <c r="H622" s="241">
        <v>44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149</v>
      </c>
      <c r="AU622" s="247" t="s">
        <v>82</v>
      </c>
      <c r="AV622" s="13" t="s">
        <v>82</v>
      </c>
      <c r="AW622" s="13" t="s">
        <v>33</v>
      </c>
      <c r="AX622" s="13" t="s">
        <v>80</v>
      </c>
      <c r="AY622" s="247" t="s">
        <v>138</v>
      </c>
    </row>
    <row r="623" s="2" customFormat="1" ht="16.5" customHeight="1">
      <c r="A623" s="40"/>
      <c r="B623" s="41"/>
      <c r="C623" s="220" t="s">
        <v>1505</v>
      </c>
      <c r="D623" s="220" t="s">
        <v>140</v>
      </c>
      <c r="E623" s="221" t="s">
        <v>907</v>
      </c>
      <c r="F623" s="222" t="s">
        <v>908</v>
      </c>
      <c r="G623" s="223" t="s">
        <v>496</v>
      </c>
      <c r="H623" s="224">
        <v>66</v>
      </c>
      <c r="I623" s="225"/>
      <c r="J623" s="226">
        <f>ROUND(I623*H623,2)</f>
        <v>0</v>
      </c>
      <c r="K623" s="222" t="s">
        <v>144</v>
      </c>
      <c r="L623" s="46"/>
      <c r="M623" s="227" t="s">
        <v>19</v>
      </c>
      <c r="N623" s="228" t="s">
        <v>43</v>
      </c>
      <c r="O623" s="86"/>
      <c r="P623" s="229">
        <f>O623*H623</f>
        <v>0</v>
      </c>
      <c r="Q623" s="229">
        <v>0</v>
      </c>
      <c r="R623" s="229">
        <f>Q623*H623</f>
        <v>0</v>
      </c>
      <c r="S623" s="229">
        <v>0</v>
      </c>
      <c r="T623" s="230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31" t="s">
        <v>145</v>
      </c>
      <c r="AT623" s="231" t="s">
        <v>140</v>
      </c>
      <c r="AU623" s="231" t="s">
        <v>82</v>
      </c>
      <c r="AY623" s="19" t="s">
        <v>138</v>
      </c>
      <c r="BE623" s="232">
        <f>IF(N623="základní",J623,0)</f>
        <v>0</v>
      </c>
      <c r="BF623" s="232">
        <f>IF(N623="snížená",J623,0)</f>
        <v>0</v>
      </c>
      <c r="BG623" s="232">
        <f>IF(N623="zákl. přenesená",J623,0)</f>
        <v>0</v>
      </c>
      <c r="BH623" s="232">
        <f>IF(N623="sníž. přenesená",J623,0)</f>
        <v>0</v>
      </c>
      <c r="BI623" s="232">
        <f>IF(N623="nulová",J623,0)</f>
        <v>0</v>
      </c>
      <c r="BJ623" s="19" t="s">
        <v>80</v>
      </c>
      <c r="BK623" s="232">
        <f>ROUND(I623*H623,2)</f>
        <v>0</v>
      </c>
      <c r="BL623" s="19" t="s">
        <v>145</v>
      </c>
      <c r="BM623" s="231" t="s">
        <v>2124</v>
      </c>
    </row>
    <row r="624" s="2" customFormat="1">
      <c r="A624" s="40"/>
      <c r="B624" s="41"/>
      <c r="C624" s="42"/>
      <c r="D624" s="233" t="s">
        <v>147</v>
      </c>
      <c r="E624" s="42"/>
      <c r="F624" s="234" t="s">
        <v>908</v>
      </c>
      <c r="G624" s="42"/>
      <c r="H624" s="42"/>
      <c r="I624" s="138"/>
      <c r="J624" s="42"/>
      <c r="K624" s="42"/>
      <c r="L624" s="46"/>
      <c r="M624" s="235"/>
      <c r="N624" s="236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147</v>
      </c>
      <c r="AU624" s="19" t="s">
        <v>82</v>
      </c>
    </row>
    <row r="625" s="13" customFormat="1">
      <c r="A625" s="13"/>
      <c r="B625" s="237"/>
      <c r="C625" s="238"/>
      <c r="D625" s="233" t="s">
        <v>149</v>
      </c>
      <c r="E625" s="239" t="s">
        <v>19</v>
      </c>
      <c r="F625" s="240" t="s">
        <v>2125</v>
      </c>
      <c r="G625" s="238"/>
      <c r="H625" s="241">
        <v>44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149</v>
      </c>
      <c r="AU625" s="247" t="s">
        <v>82</v>
      </c>
      <c r="AV625" s="13" t="s">
        <v>82</v>
      </c>
      <c r="AW625" s="13" t="s">
        <v>33</v>
      </c>
      <c r="AX625" s="13" t="s">
        <v>72</v>
      </c>
      <c r="AY625" s="247" t="s">
        <v>138</v>
      </c>
    </row>
    <row r="626" s="13" customFormat="1">
      <c r="A626" s="13"/>
      <c r="B626" s="237"/>
      <c r="C626" s="238"/>
      <c r="D626" s="233" t="s">
        <v>149</v>
      </c>
      <c r="E626" s="239" t="s">
        <v>19</v>
      </c>
      <c r="F626" s="240" t="s">
        <v>2126</v>
      </c>
      <c r="G626" s="238"/>
      <c r="H626" s="241">
        <v>22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149</v>
      </c>
      <c r="AU626" s="247" t="s">
        <v>82</v>
      </c>
      <c r="AV626" s="13" t="s">
        <v>82</v>
      </c>
      <c r="AW626" s="13" t="s">
        <v>33</v>
      </c>
      <c r="AX626" s="13" t="s">
        <v>72</v>
      </c>
      <c r="AY626" s="247" t="s">
        <v>138</v>
      </c>
    </row>
    <row r="627" s="15" customFormat="1">
      <c r="A627" s="15"/>
      <c r="B627" s="276"/>
      <c r="C627" s="277"/>
      <c r="D627" s="233" t="s">
        <v>149</v>
      </c>
      <c r="E627" s="278" t="s">
        <v>19</v>
      </c>
      <c r="F627" s="279" t="s">
        <v>953</v>
      </c>
      <c r="G627" s="277"/>
      <c r="H627" s="280">
        <v>66</v>
      </c>
      <c r="I627" s="281"/>
      <c r="J627" s="277"/>
      <c r="K627" s="277"/>
      <c r="L627" s="282"/>
      <c r="M627" s="283"/>
      <c r="N627" s="284"/>
      <c r="O627" s="284"/>
      <c r="P627" s="284"/>
      <c r="Q627" s="284"/>
      <c r="R627" s="284"/>
      <c r="S627" s="284"/>
      <c r="T627" s="28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86" t="s">
        <v>149</v>
      </c>
      <c r="AU627" s="286" t="s">
        <v>82</v>
      </c>
      <c r="AV627" s="15" t="s">
        <v>145</v>
      </c>
      <c r="AW627" s="15" t="s">
        <v>33</v>
      </c>
      <c r="AX627" s="15" t="s">
        <v>80</v>
      </c>
      <c r="AY627" s="286" t="s">
        <v>138</v>
      </c>
    </row>
    <row r="628" s="2" customFormat="1" ht="24" customHeight="1">
      <c r="A628" s="40"/>
      <c r="B628" s="41"/>
      <c r="C628" s="220" t="s">
        <v>1511</v>
      </c>
      <c r="D628" s="220" t="s">
        <v>140</v>
      </c>
      <c r="E628" s="221" t="s">
        <v>1506</v>
      </c>
      <c r="F628" s="222" t="s">
        <v>1507</v>
      </c>
      <c r="G628" s="223" t="s">
        <v>496</v>
      </c>
      <c r="H628" s="224">
        <v>12</v>
      </c>
      <c r="I628" s="225"/>
      <c r="J628" s="226">
        <f>ROUND(I628*H628,2)</f>
        <v>0</v>
      </c>
      <c r="K628" s="222" t="s">
        <v>144</v>
      </c>
      <c r="L628" s="46"/>
      <c r="M628" s="227" t="s">
        <v>19</v>
      </c>
      <c r="N628" s="228" t="s">
        <v>43</v>
      </c>
      <c r="O628" s="86"/>
      <c r="P628" s="229">
        <f>O628*H628</f>
        <v>0</v>
      </c>
      <c r="Q628" s="229">
        <v>0.15540000000000001</v>
      </c>
      <c r="R628" s="229">
        <f>Q628*H628</f>
        <v>1.8648000000000002</v>
      </c>
      <c r="S628" s="229">
        <v>0</v>
      </c>
      <c r="T628" s="230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31" t="s">
        <v>145</v>
      </c>
      <c r="AT628" s="231" t="s">
        <v>140</v>
      </c>
      <c r="AU628" s="231" t="s">
        <v>82</v>
      </c>
      <c r="AY628" s="19" t="s">
        <v>138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9" t="s">
        <v>80</v>
      </c>
      <c r="BK628" s="232">
        <f>ROUND(I628*H628,2)</f>
        <v>0</v>
      </c>
      <c r="BL628" s="19" t="s">
        <v>145</v>
      </c>
      <c r="BM628" s="231" t="s">
        <v>2127</v>
      </c>
    </row>
    <row r="629" s="2" customFormat="1">
      <c r="A629" s="40"/>
      <c r="B629" s="41"/>
      <c r="C629" s="42"/>
      <c r="D629" s="233" t="s">
        <v>147</v>
      </c>
      <c r="E629" s="42"/>
      <c r="F629" s="234" t="s">
        <v>1507</v>
      </c>
      <c r="G629" s="42"/>
      <c r="H629" s="42"/>
      <c r="I629" s="138"/>
      <c r="J629" s="42"/>
      <c r="K629" s="42"/>
      <c r="L629" s="46"/>
      <c r="M629" s="235"/>
      <c r="N629" s="236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147</v>
      </c>
      <c r="AU629" s="19" t="s">
        <v>82</v>
      </c>
    </row>
    <row r="630" s="14" customFormat="1">
      <c r="A630" s="14"/>
      <c r="B630" s="249"/>
      <c r="C630" s="250"/>
      <c r="D630" s="233" t="s">
        <v>149</v>
      </c>
      <c r="E630" s="251" t="s">
        <v>19</v>
      </c>
      <c r="F630" s="252" t="s">
        <v>1509</v>
      </c>
      <c r="G630" s="250"/>
      <c r="H630" s="251" t="s">
        <v>19</v>
      </c>
      <c r="I630" s="253"/>
      <c r="J630" s="250"/>
      <c r="K630" s="250"/>
      <c r="L630" s="254"/>
      <c r="M630" s="255"/>
      <c r="N630" s="256"/>
      <c r="O630" s="256"/>
      <c r="P630" s="256"/>
      <c r="Q630" s="256"/>
      <c r="R630" s="256"/>
      <c r="S630" s="256"/>
      <c r="T630" s="25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8" t="s">
        <v>149</v>
      </c>
      <c r="AU630" s="258" t="s">
        <v>82</v>
      </c>
      <c r="AV630" s="14" t="s">
        <v>80</v>
      </c>
      <c r="AW630" s="14" t="s">
        <v>33</v>
      </c>
      <c r="AX630" s="14" t="s">
        <v>72</v>
      </c>
      <c r="AY630" s="258" t="s">
        <v>138</v>
      </c>
    </row>
    <row r="631" s="13" customFormat="1">
      <c r="A631" s="13"/>
      <c r="B631" s="237"/>
      <c r="C631" s="238"/>
      <c r="D631" s="233" t="s">
        <v>149</v>
      </c>
      <c r="E631" s="239" t="s">
        <v>19</v>
      </c>
      <c r="F631" s="240" t="s">
        <v>1510</v>
      </c>
      <c r="G631" s="238"/>
      <c r="H631" s="241">
        <v>12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149</v>
      </c>
      <c r="AU631" s="247" t="s">
        <v>82</v>
      </c>
      <c r="AV631" s="13" t="s">
        <v>82</v>
      </c>
      <c r="AW631" s="13" t="s">
        <v>33</v>
      </c>
      <c r="AX631" s="13" t="s">
        <v>80</v>
      </c>
      <c r="AY631" s="247" t="s">
        <v>138</v>
      </c>
    </row>
    <row r="632" s="2" customFormat="1" ht="16.5" customHeight="1">
      <c r="A632" s="40"/>
      <c r="B632" s="41"/>
      <c r="C632" s="259" t="s">
        <v>1517</v>
      </c>
      <c r="D632" s="259" t="s">
        <v>268</v>
      </c>
      <c r="E632" s="260" t="s">
        <v>1512</v>
      </c>
      <c r="F632" s="261" t="s">
        <v>1513</v>
      </c>
      <c r="G632" s="262" t="s">
        <v>496</v>
      </c>
      <c r="H632" s="263">
        <v>12.6</v>
      </c>
      <c r="I632" s="264"/>
      <c r="J632" s="265">
        <f>ROUND(I632*H632,2)</f>
        <v>0</v>
      </c>
      <c r="K632" s="261" t="s">
        <v>144</v>
      </c>
      <c r="L632" s="266"/>
      <c r="M632" s="267" t="s">
        <v>19</v>
      </c>
      <c r="N632" s="268" t="s">
        <v>43</v>
      </c>
      <c r="O632" s="86"/>
      <c r="P632" s="229">
        <f>O632*H632</f>
        <v>0</v>
      </c>
      <c r="Q632" s="229">
        <v>0.10199999999999999</v>
      </c>
      <c r="R632" s="229">
        <f>Q632*H632</f>
        <v>1.2851999999999999</v>
      </c>
      <c r="S632" s="229">
        <v>0</v>
      </c>
      <c r="T632" s="230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31" t="s">
        <v>188</v>
      </c>
      <c r="AT632" s="231" t="s">
        <v>268</v>
      </c>
      <c r="AU632" s="231" t="s">
        <v>82</v>
      </c>
      <c r="AY632" s="19" t="s">
        <v>138</v>
      </c>
      <c r="BE632" s="232">
        <f>IF(N632="základní",J632,0)</f>
        <v>0</v>
      </c>
      <c r="BF632" s="232">
        <f>IF(N632="snížená",J632,0)</f>
        <v>0</v>
      </c>
      <c r="BG632" s="232">
        <f>IF(N632="zákl. přenesená",J632,0)</f>
        <v>0</v>
      </c>
      <c r="BH632" s="232">
        <f>IF(N632="sníž. přenesená",J632,0)</f>
        <v>0</v>
      </c>
      <c r="BI632" s="232">
        <f>IF(N632="nulová",J632,0)</f>
        <v>0</v>
      </c>
      <c r="BJ632" s="19" t="s">
        <v>80</v>
      </c>
      <c r="BK632" s="232">
        <f>ROUND(I632*H632,2)</f>
        <v>0</v>
      </c>
      <c r="BL632" s="19" t="s">
        <v>145</v>
      </c>
      <c r="BM632" s="231" t="s">
        <v>2128</v>
      </c>
    </row>
    <row r="633" s="2" customFormat="1">
      <c r="A633" s="40"/>
      <c r="B633" s="41"/>
      <c r="C633" s="42"/>
      <c r="D633" s="233" t="s">
        <v>147</v>
      </c>
      <c r="E633" s="42"/>
      <c r="F633" s="234" t="s">
        <v>1513</v>
      </c>
      <c r="G633" s="42"/>
      <c r="H633" s="42"/>
      <c r="I633" s="138"/>
      <c r="J633" s="42"/>
      <c r="K633" s="42"/>
      <c r="L633" s="46"/>
      <c r="M633" s="235"/>
      <c r="N633" s="236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147</v>
      </c>
      <c r="AU633" s="19" t="s">
        <v>82</v>
      </c>
    </row>
    <row r="634" s="14" customFormat="1">
      <c r="A634" s="14"/>
      <c r="B634" s="249"/>
      <c r="C634" s="250"/>
      <c r="D634" s="233" t="s">
        <v>149</v>
      </c>
      <c r="E634" s="251" t="s">
        <v>19</v>
      </c>
      <c r="F634" s="252" t="s">
        <v>1515</v>
      </c>
      <c r="G634" s="250"/>
      <c r="H634" s="251" t="s">
        <v>19</v>
      </c>
      <c r="I634" s="253"/>
      <c r="J634" s="250"/>
      <c r="K634" s="250"/>
      <c r="L634" s="254"/>
      <c r="M634" s="255"/>
      <c r="N634" s="256"/>
      <c r="O634" s="256"/>
      <c r="P634" s="256"/>
      <c r="Q634" s="256"/>
      <c r="R634" s="256"/>
      <c r="S634" s="256"/>
      <c r="T634" s="25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8" t="s">
        <v>149</v>
      </c>
      <c r="AU634" s="258" t="s">
        <v>82</v>
      </c>
      <c r="AV634" s="14" t="s">
        <v>80</v>
      </c>
      <c r="AW634" s="14" t="s">
        <v>33</v>
      </c>
      <c r="AX634" s="14" t="s">
        <v>72</v>
      </c>
      <c r="AY634" s="258" t="s">
        <v>138</v>
      </c>
    </row>
    <row r="635" s="13" customFormat="1">
      <c r="A635" s="13"/>
      <c r="B635" s="237"/>
      <c r="C635" s="238"/>
      <c r="D635" s="233" t="s">
        <v>149</v>
      </c>
      <c r="E635" s="239" t="s">
        <v>19</v>
      </c>
      <c r="F635" s="240" t="s">
        <v>1516</v>
      </c>
      <c r="G635" s="238"/>
      <c r="H635" s="241">
        <v>12.6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7" t="s">
        <v>149</v>
      </c>
      <c r="AU635" s="247" t="s">
        <v>82</v>
      </c>
      <c r="AV635" s="13" t="s">
        <v>82</v>
      </c>
      <c r="AW635" s="13" t="s">
        <v>33</v>
      </c>
      <c r="AX635" s="13" t="s">
        <v>80</v>
      </c>
      <c r="AY635" s="247" t="s">
        <v>138</v>
      </c>
    </row>
    <row r="636" s="2" customFormat="1" ht="24" customHeight="1">
      <c r="A636" s="40"/>
      <c r="B636" s="41"/>
      <c r="C636" s="220" t="s">
        <v>1524</v>
      </c>
      <c r="D636" s="220" t="s">
        <v>140</v>
      </c>
      <c r="E636" s="221" t="s">
        <v>1518</v>
      </c>
      <c r="F636" s="222" t="s">
        <v>1519</v>
      </c>
      <c r="G636" s="223" t="s">
        <v>496</v>
      </c>
      <c r="H636" s="224">
        <v>31.859999999999999</v>
      </c>
      <c r="I636" s="225"/>
      <c r="J636" s="226">
        <f>ROUND(I636*H636,2)</f>
        <v>0</v>
      </c>
      <c r="K636" s="222" t="s">
        <v>144</v>
      </c>
      <c r="L636" s="46"/>
      <c r="M636" s="227" t="s">
        <v>19</v>
      </c>
      <c r="N636" s="228" t="s">
        <v>43</v>
      </c>
      <c r="O636" s="86"/>
      <c r="P636" s="229">
        <f>O636*H636</f>
        <v>0</v>
      </c>
      <c r="Q636" s="229">
        <v>0.1295</v>
      </c>
      <c r="R636" s="229">
        <f>Q636*H636</f>
        <v>4.1258699999999999</v>
      </c>
      <c r="S636" s="229">
        <v>0</v>
      </c>
      <c r="T636" s="230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31" t="s">
        <v>145</v>
      </c>
      <c r="AT636" s="231" t="s">
        <v>140</v>
      </c>
      <c r="AU636" s="231" t="s">
        <v>82</v>
      </c>
      <c r="AY636" s="19" t="s">
        <v>138</v>
      </c>
      <c r="BE636" s="232">
        <f>IF(N636="základní",J636,0)</f>
        <v>0</v>
      </c>
      <c r="BF636" s="232">
        <f>IF(N636="snížená",J636,0)</f>
        <v>0</v>
      </c>
      <c r="BG636" s="232">
        <f>IF(N636="zákl. přenesená",J636,0)</f>
        <v>0</v>
      </c>
      <c r="BH636" s="232">
        <f>IF(N636="sníž. přenesená",J636,0)</f>
        <v>0</v>
      </c>
      <c r="BI636" s="232">
        <f>IF(N636="nulová",J636,0)</f>
        <v>0</v>
      </c>
      <c r="BJ636" s="19" t="s">
        <v>80</v>
      </c>
      <c r="BK636" s="232">
        <f>ROUND(I636*H636,2)</f>
        <v>0</v>
      </c>
      <c r="BL636" s="19" t="s">
        <v>145</v>
      </c>
      <c r="BM636" s="231" t="s">
        <v>2129</v>
      </c>
    </row>
    <row r="637" s="2" customFormat="1">
      <c r="A637" s="40"/>
      <c r="B637" s="41"/>
      <c r="C637" s="42"/>
      <c r="D637" s="233" t="s">
        <v>147</v>
      </c>
      <c r="E637" s="42"/>
      <c r="F637" s="234" t="s">
        <v>1519</v>
      </c>
      <c r="G637" s="42"/>
      <c r="H637" s="42"/>
      <c r="I637" s="138"/>
      <c r="J637" s="42"/>
      <c r="K637" s="42"/>
      <c r="L637" s="46"/>
      <c r="M637" s="235"/>
      <c r="N637" s="236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147</v>
      </c>
      <c r="AU637" s="19" t="s">
        <v>82</v>
      </c>
    </row>
    <row r="638" s="14" customFormat="1">
      <c r="A638" s="14"/>
      <c r="B638" s="249"/>
      <c r="C638" s="250"/>
      <c r="D638" s="233" t="s">
        <v>149</v>
      </c>
      <c r="E638" s="251" t="s">
        <v>19</v>
      </c>
      <c r="F638" s="252" t="s">
        <v>1521</v>
      </c>
      <c r="G638" s="250"/>
      <c r="H638" s="251" t="s">
        <v>19</v>
      </c>
      <c r="I638" s="253"/>
      <c r="J638" s="250"/>
      <c r="K638" s="250"/>
      <c r="L638" s="254"/>
      <c r="M638" s="255"/>
      <c r="N638" s="256"/>
      <c r="O638" s="256"/>
      <c r="P638" s="256"/>
      <c r="Q638" s="256"/>
      <c r="R638" s="256"/>
      <c r="S638" s="256"/>
      <c r="T638" s="25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8" t="s">
        <v>149</v>
      </c>
      <c r="AU638" s="258" t="s">
        <v>82</v>
      </c>
      <c r="AV638" s="14" t="s">
        <v>80</v>
      </c>
      <c r="AW638" s="14" t="s">
        <v>33</v>
      </c>
      <c r="AX638" s="14" t="s">
        <v>72</v>
      </c>
      <c r="AY638" s="258" t="s">
        <v>138</v>
      </c>
    </row>
    <row r="639" s="13" customFormat="1">
      <c r="A639" s="13"/>
      <c r="B639" s="237"/>
      <c r="C639" s="238"/>
      <c r="D639" s="233" t="s">
        <v>149</v>
      </c>
      <c r="E639" s="239" t="s">
        <v>19</v>
      </c>
      <c r="F639" s="240" t="s">
        <v>2130</v>
      </c>
      <c r="G639" s="238"/>
      <c r="H639" s="241">
        <v>15.41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149</v>
      </c>
      <c r="AU639" s="247" t="s">
        <v>82</v>
      </c>
      <c r="AV639" s="13" t="s">
        <v>82</v>
      </c>
      <c r="AW639" s="13" t="s">
        <v>33</v>
      </c>
      <c r="AX639" s="13" t="s">
        <v>72</v>
      </c>
      <c r="AY639" s="247" t="s">
        <v>138</v>
      </c>
    </row>
    <row r="640" s="13" customFormat="1">
      <c r="A640" s="13"/>
      <c r="B640" s="237"/>
      <c r="C640" s="238"/>
      <c r="D640" s="233" t="s">
        <v>149</v>
      </c>
      <c r="E640" s="239" t="s">
        <v>19</v>
      </c>
      <c r="F640" s="240" t="s">
        <v>2131</v>
      </c>
      <c r="G640" s="238"/>
      <c r="H640" s="241">
        <v>16.449999999999999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149</v>
      </c>
      <c r="AU640" s="247" t="s">
        <v>82</v>
      </c>
      <c r="AV640" s="13" t="s">
        <v>82</v>
      </c>
      <c r="AW640" s="13" t="s">
        <v>33</v>
      </c>
      <c r="AX640" s="13" t="s">
        <v>72</v>
      </c>
      <c r="AY640" s="247" t="s">
        <v>138</v>
      </c>
    </row>
    <row r="641" s="15" customFormat="1">
      <c r="A641" s="15"/>
      <c r="B641" s="276"/>
      <c r="C641" s="277"/>
      <c r="D641" s="233" t="s">
        <v>149</v>
      </c>
      <c r="E641" s="278" t="s">
        <v>19</v>
      </c>
      <c r="F641" s="279" t="s">
        <v>953</v>
      </c>
      <c r="G641" s="277"/>
      <c r="H641" s="280">
        <v>31.859999999999999</v>
      </c>
      <c r="I641" s="281"/>
      <c r="J641" s="277"/>
      <c r="K641" s="277"/>
      <c r="L641" s="282"/>
      <c r="M641" s="283"/>
      <c r="N641" s="284"/>
      <c r="O641" s="284"/>
      <c r="P641" s="284"/>
      <c r="Q641" s="284"/>
      <c r="R641" s="284"/>
      <c r="S641" s="284"/>
      <c r="T641" s="28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86" t="s">
        <v>149</v>
      </c>
      <c r="AU641" s="286" t="s">
        <v>82</v>
      </c>
      <c r="AV641" s="15" t="s">
        <v>145</v>
      </c>
      <c r="AW641" s="15" t="s">
        <v>33</v>
      </c>
      <c r="AX641" s="15" t="s">
        <v>80</v>
      </c>
      <c r="AY641" s="286" t="s">
        <v>138</v>
      </c>
    </row>
    <row r="642" s="2" customFormat="1" ht="16.5" customHeight="1">
      <c r="A642" s="40"/>
      <c r="B642" s="41"/>
      <c r="C642" s="259" t="s">
        <v>1530</v>
      </c>
      <c r="D642" s="259" t="s">
        <v>268</v>
      </c>
      <c r="E642" s="260" t="s">
        <v>1525</v>
      </c>
      <c r="F642" s="261" t="s">
        <v>1526</v>
      </c>
      <c r="G642" s="262" t="s">
        <v>496</v>
      </c>
      <c r="H642" s="263">
        <v>33.453000000000003</v>
      </c>
      <c r="I642" s="264"/>
      <c r="J642" s="265">
        <f>ROUND(I642*H642,2)</f>
        <v>0</v>
      </c>
      <c r="K642" s="261" t="s">
        <v>144</v>
      </c>
      <c r="L642" s="266"/>
      <c r="M642" s="267" t="s">
        <v>19</v>
      </c>
      <c r="N642" s="268" t="s">
        <v>43</v>
      </c>
      <c r="O642" s="86"/>
      <c r="P642" s="229">
        <f>O642*H642</f>
        <v>0</v>
      </c>
      <c r="Q642" s="229">
        <v>0.058000000000000003</v>
      </c>
      <c r="R642" s="229">
        <f>Q642*H642</f>
        <v>1.9402740000000003</v>
      </c>
      <c r="S642" s="229">
        <v>0</v>
      </c>
      <c r="T642" s="230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31" t="s">
        <v>188</v>
      </c>
      <c r="AT642" s="231" t="s">
        <v>268</v>
      </c>
      <c r="AU642" s="231" t="s">
        <v>82</v>
      </c>
      <c r="AY642" s="19" t="s">
        <v>138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19" t="s">
        <v>80</v>
      </c>
      <c r="BK642" s="232">
        <f>ROUND(I642*H642,2)</f>
        <v>0</v>
      </c>
      <c r="BL642" s="19" t="s">
        <v>145</v>
      </c>
      <c r="BM642" s="231" t="s">
        <v>2132</v>
      </c>
    </row>
    <row r="643" s="2" customFormat="1">
      <c r="A643" s="40"/>
      <c r="B643" s="41"/>
      <c r="C643" s="42"/>
      <c r="D643" s="233" t="s">
        <v>147</v>
      </c>
      <c r="E643" s="42"/>
      <c r="F643" s="234" t="s">
        <v>1526</v>
      </c>
      <c r="G643" s="42"/>
      <c r="H643" s="42"/>
      <c r="I643" s="138"/>
      <c r="J643" s="42"/>
      <c r="K643" s="42"/>
      <c r="L643" s="46"/>
      <c r="M643" s="235"/>
      <c r="N643" s="236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147</v>
      </c>
      <c r="AU643" s="19" t="s">
        <v>82</v>
      </c>
    </row>
    <row r="644" s="14" customFormat="1">
      <c r="A644" s="14"/>
      <c r="B644" s="249"/>
      <c r="C644" s="250"/>
      <c r="D644" s="233" t="s">
        <v>149</v>
      </c>
      <c r="E644" s="251" t="s">
        <v>19</v>
      </c>
      <c r="F644" s="252" t="s">
        <v>1528</v>
      </c>
      <c r="G644" s="250"/>
      <c r="H644" s="251" t="s">
        <v>19</v>
      </c>
      <c r="I644" s="253"/>
      <c r="J644" s="250"/>
      <c r="K644" s="250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149</v>
      </c>
      <c r="AU644" s="258" t="s">
        <v>82</v>
      </c>
      <c r="AV644" s="14" t="s">
        <v>80</v>
      </c>
      <c r="AW644" s="14" t="s">
        <v>33</v>
      </c>
      <c r="AX644" s="14" t="s">
        <v>72</v>
      </c>
      <c r="AY644" s="258" t="s">
        <v>138</v>
      </c>
    </row>
    <row r="645" s="13" customFormat="1">
      <c r="A645" s="13"/>
      <c r="B645" s="237"/>
      <c r="C645" s="238"/>
      <c r="D645" s="233" t="s">
        <v>149</v>
      </c>
      <c r="E645" s="239" t="s">
        <v>19</v>
      </c>
      <c r="F645" s="240" t="s">
        <v>2133</v>
      </c>
      <c r="G645" s="238"/>
      <c r="H645" s="241">
        <v>33.453000000000003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7" t="s">
        <v>149</v>
      </c>
      <c r="AU645" s="247" t="s">
        <v>82</v>
      </c>
      <c r="AV645" s="13" t="s">
        <v>82</v>
      </c>
      <c r="AW645" s="13" t="s">
        <v>33</v>
      </c>
      <c r="AX645" s="13" t="s">
        <v>80</v>
      </c>
      <c r="AY645" s="247" t="s">
        <v>138</v>
      </c>
    </row>
    <row r="646" s="2" customFormat="1" ht="24" customHeight="1">
      <c r="A646" s="40"/>
      <c r="B646" s="41"/>
      <c r="C646" s="220" t="s">
        <v>1536</v>
      </c>
      <c r="D646" s="220" t="s">
        <v>140</v>
      </c>
      <c r="E646" s="221" t="s">
        <v>1531</v>
      </c>
      <c r="F646" s="222" t="s">
        <v>1532</v>
      </c>
      <c r="G646" s="223" t="s">
        <v>184</v>
      </c>
      <c r="H646" s="224">
        <v>1.157</v>
      </c>
      <c r="I646" s="225"/>
      <c r="J646" s="226">
        <f>ROUND(I646*H646,2)</f>
        <v>0</v>
      </c>
      <c r="K646" s="222" t="s">
        <v>144</v>
      </c>
      <c r="L646" s="46"/>
      <c r="M646" s="227" t="s">
        <v>19</v>
      </c>
      <c r="N646" s="228" t="s">
        <v>43</v>
      </c>
      <c r="O646" s="86"/>
      <c r="P646" s="229">
        <f>O646*H646</f>
        <v>0</v>
      </c>
      <c r="Q646" s="229">
        <v>2.2563399999999998</v>
      </c>
      <c r="R646" s="229">
        <f>Q646*H646</f>
        <v>2.6105853799999998</v>
      </c>
      <c r="S646" s="229">
        <v>0</v>
      </c>
      <c r="T646" s="230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31" t="s">
        <v>145</v>
      </c>
      <c r="AT646" s="231" t="s">
        <v>140</v>
      </c>
      <c r="AU646" s="231" t="s">
        <v>82</v>
      </c>
      <c r="AY646" s="19" t="s">
        <v>138</v>
      </c>
      <c r="BE646" s="232">
        <f>IF(N646="základní",J646,0)</f>
        <v>0</v>
      </c>
      <c r="BF646" s="232">
        <f>IF(N646="snížená",J646,0)</f>
        <v>0</v>
      </c>
      <c r="BG646" s="232">
        <f>IF(N646="zákl. přenesená",J646,0)</f>
        <v>0</v>
      </c>
      <c r="BH646" s="232">
        <f>IF(N646="sníž. přenesená",J646,0)</f>
        <v>0</v>
      </c>
      <c r="BI646" s="232">
        <f>IF(N646="nulová",J646,0)</f>
        <v>0</v>
      </c>
      <c r="BJ646" s="19" t="s">
        <v>80</v>
      </c>
      <c r="BK646" s="232">
        <f>ROUND(I646*H646,2)</f>
        <v>0</v>
      </c>
      <c r="BL646" s="19" t="s">
        <v>145</v>
      </c>
      <c r="BM646" s="231" t="s">
        <v>2134</v>
      </c>
    </row>
    <row r="647" s="2" customFormat="1">
      <c r="A647" s="40"/>
      <c r="B647" s="41"/>
      <c r="C647" s="42"/>
      <c r="D647" s="233" t="s">
        <v>147</v>
      </c>
      <c r="E647" s="42"/>
      <c r="F647" s="234" t="s">
        <v>1532</v>
      </c>
      <c r="G647" s="42"/>
      <c r="H647" s="42"/>
      <c r="I647" s="138"/>
      <c r="J647" s="42"/>
      <c r="K647" s="42"/>
      <c r="L647" s="46"/>
      <c r="M647" s="235"/>
      <c r="N647" s="236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147</v>
      </c>
      <c r="AU647" s="19" t="s">
        <v>82</v>
      </c>
    </row>
    <row r="648" s="13" customFormat="1">
      <c r="A648" s="13"/>
      <c r="B648" s="237"/>
      <c r="C648" s="238"/>
      <c r="D648" s="233" t="s">
        <v>149</v>
      </c>
      <c r="E648" s="239" t="s">
        <v>19</v>
      </c>
      <c r="F648" s="240" t="s">
        <v>1534</v>
      </c>
      <c r="G648" s="238"/>
      <c r="H648" s="241">
        <v>0.35999999999999999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7" t="s">
        <v>149</v>
      </c>
      <c r="AU648" s="247" t="s">
        <v>82</v>
      </c>
      <c r="AV648" s="13" t="s">
        <v>82</v>
      </c>
      <c r="AW648" s="13" t="s">
        <v>33</v>
      </c>
      <c r="AX648" s="13" t="s">
        <v>72</v>
      </c>
      <c r="AY648" s="247" t="s">
        <v>138</v>
      </c>
    </row>
    <row r="649" s="13" customFormat="1">
      <c r="A649" s="13"/>
      <c r="B649" s="237"/>
      <c r="C649" s="238"/>
      <c r="D649" s="233" t="s">
        <v>149</v>
      </c>
      <c r="E649" s="239" t="s">
        <v>19</v>
      </c>
      <c r="F649" s="240" t="s">
        <v>2135</v>
      </c>
      <c r="G649" s="238"/>
      <c r="H649" s="241">
        <v>0.79700000000000004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7" t="s">
        <v>149</v>
      </c>
      <c r="AU649" s="247" t="s">
        <v>82</v>
      </c>
      <c r="AV649" s="13" t="s">
        <v>82</v>
      </c>
      <c r="AW649" s="13" t="s">
        <v>33</v>
      </c>
      <c r="AX649" s="13" t="s">
        <v>72</v>
      </c>
      <c r="AY649" s="247" t="s">
        <v>138</v>
      </c>
    </row>
    <row r="650" s="15" customFormat="1">
      <c r="A650" s="15"/>
      <c r="B650" s="276"/>
      <c r="C650" s="277"/>
      <c r="D650" s="233" t="s">
        <v>149</v>
      </c>
      <c r="E650" s="278" t="s">
        <v>19</v>
      </c>
      <c r="F650" s="279" t="s">
        <v>953</v>
      </c>
      <c r="G650" s="277"/>
      <c r="H650" s="280">
        <v>1.157</v>
      </c>
      <c r="I650" s="281"/>
      <c r="J650" s="277"/>
      <c r="K650" s="277"/>
      <c r="L650" s="282"/>
      <c r="M650" s="283"/>
      <c r="N650" s="284"/>
      <c r="O650" s="284"/>
      <c r="P650" s="284"/>
      <c r="Q650" s="284"/>
      <c r="R650" s="284"/>
      <c r="S650" s="284"/>
      <c r="T650" s="28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86" t="s">
        <v>149</v>
      </c>
      <c r="AU650" s="286" t="s">
        <v>82</v>
      </c>
      <c r="AV650" s="15" t="s">
        <v>145</v>
      </c>
      <c r="AW650" s="15" t="s">
        <v>33</v>
      </c>
      <c r="AX650" s="15" t="s">
        <v>80</v>
      </c>
      <c r="AY650" s="286" t="s">
        <v>138</v>
      </c>
    </row>
    <row r="651" s="2" customFormat="1" ht="24" customHeight="1">
      <c r="A651" s="40"/>
      <c r="B651" s="41"/>
      <c r="C651" s="220" t="s">
        <v>1541</v>
      </c>
      <c r="D651" s="220" t="s">
        <v>140</v>
      </c>
      <c r="E651" s="221" t="s">
        <v>2136</v>
      </c>
      <c r="F651" s="222" t="s">
        <v>2137</v>
      </c>
      <c r="G651" s="223" t="s">
        <v>496</v>
      </c>
      <c r="H651" s="224">
        <v>84</v>
      </c>
      <c r="I651" s="225"/>
      <c r="J651" s="226">
        <f>ROUND(I651*H651,2)</f>
        <v>0</v>
      </c>
      <c r="K651" s="222" t="s">
        <v>144</v>
      </c>
      <c r="L651" s="46"/>
      <c r="M651" s="227" t="s">
        <v>19</v>
      </c>
      <c r="N651" s="228" t="s">
        <v>43</v>
      </c>
      <c r="O651" s="86"/>
      <c r="P651" s="229">
        <f>O651*H651</f>
        <v>0</v>
      </c>
      <c r="Q651" s="229">
        <v>0</v>
      </c>
      <c r="R651" s="229">
        <f>Q651*H651</f>
        <v>0</v>
      </c>
      <c r="S651" s="229">
        <v>0</v>
      </c>
      <c r="T651" s="230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31" t="s">
        <v>145</v>
      </c>
      <c r="AT651" s="231" t="s">
        <v>140</v>
      </c>
      <c r="AU651" s="231" t="s">
        <v>82</v>
      </c>
      <c r="AY651" s="19" t="s">
        <v>138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19" t="s">
        <v>80</v>
      </c>
      <c r="BK651" s="232">
        <f>ROUND(I651*H651,2)</f>
        <v>0</v>
      </c>
      <c r="BL651" s="19" t="s">
        <v>145</v>
      </c>
      <c r="BM651" s="231" t="s">
        <v>2138</v>
      </c>
    </row>
    <row r="652" s="2" customFormat="1">
      <c r="A652" s="40"/>
      <c r="B652" s="41"/>
      <c r="C652" s="42"/>
      <c r="D652" s="233" t="s">
        <v>147</v>
      </c>
      <c r="E652" s="42"/>
      <c r="F652" s="234" t="s">
        <v>2137</v>
      </c>
      <c r="G652" s="42"/>
      <c r="H652" s="42"/>
      <c r="I652" s="138"/>
      <c r="J652" s="42"/>
      <c r="K652" s="42"/>
      <c r="L652" s="46"/>
      <c r="M652" s="235"/>
      <c r="N652" s="236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147</v>
      </c>
      <c r="AU652" s="19" t="s">
        <v>82</v>
      </c>
    </row>
    <row r="653" s="13" customFormat="1">
      <c r="A653" s="13"/>
      <c r="B653" s="237"/>
      <c r="C653" s="238"/>
      <c r="D653" s="233" t="s">
        <v>149</v>
      </c>
      <c r="E653" s="239" t="s">
        <v>19</v>
      </c>
      <c r="F653" s="240" t="s">
        <v>2139</v>
      </c>
      <c r="G653" s="238"/>
      <c r="H653" s="241">
        <v>84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149</v>
      </c>
      <c r="AU653" s="247" t="s">
        <v>82</v>
      </c>
      <c r="AV653" s="13" t="s">
        <v>82</v>
      </c>
      <c r="AW653" s="13" t="s">
        <v>33</v>
      </c>
      <c r="AX653" s="13" t="s">
        <v>80</v>
      </c>
      <c r="AY653" s="247" t="s">
        <v>138</v>
      </c>
    </row>
    <row r="654" s="2" customFormat="1" ht="24" customHeight="1">
      <c r="A654" s="40"/>
      <c r="B654" s="41"/>
      <c r="C654" s="220" t="s">
        <v>1547</v>
      </c>
      <c r="D654" s="220" t="s">
        <v>140</v>
      </c>
      <c r="E654" s="221" t="s">
        <v>1537</v>
      </c>
      <c r="F654" s="222" t="s">
        <v>1538</v>
      </c>
      <c r="G654" s="223" t="s">
        <v>496</v>
      </c>
      <c r="H654" s="224">
        <v>84</v>
      </c>
      <c r="I654" s="225"/>
      <c r="J654" s="226">
        <f>ROUND(I654*H654,2)</f>
        <v>0</v>
      </c>
      <c r="K654" s="222" t="s">
        <v>144</v>
      </c>
      <c r="L654" s="46"/>
      <c r="M654" s="227" t="s">
        <v>19</v>
      </c>
      <c r="N654" s="228" t="s">
        <v>43</v>
      </c>
      <c r="O654" s="86"/>
      <c r="P654" s="229">
        <f>O654*H654</f>
        <v>0</v>
      </c>
      <c r="Q654" s="229">
        <v>0</v>
      </c>
      <c r="R654" s="229">
        <f>Q654*H654</f>
        <v>0</v>
      </c>
      <c r="S654" s="229">
        <v>0</v>
      </c>
      <c r="T654" s="230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31" t="s">
        <v>145</v>
      </c>
      <c r="AT654" s="231" t="s">
        <v>140</v>
      </c>
      <c r="AU654" s="231" t="s">
        <v>82</v>
      </c>
      <c r="AY654" s="19" t="s">
        <v>138</v>
      </c>
      <c r="BE654" s="232">
        <f>IF(N654="základní",J654,0)</f>
        <v>0</v>
      </c>
      <c r="BF654" s="232">
        <f>IF(N654="snížená",J654,0)</f>
        <v>0</v>
      </c>
      <c r="BG654" s="232">
        <f>IF(N654="zákl. přenesená",J654,0)</f>
        <v>0</v>
      </c>
      <c r="BH654" s="232">
        <f>IF(N654="sníž. přenesená",J654,0)</f>
        <v>0</v>
      </c>
      <c r="BI654" s="232">
        <f>IF(N654="nulová",J654,0)</f>
        <v>0</v>
      </c>
      <c r="BJ654" s="19" t="s">
        <v>80</v>
      </c>
      <c r="BK654" s="232">
        <f>ROUND(I654*H654,2)</f>
        <v>0</v>
      </c>
      <c r="BL654" s="19" t="s">
        <v>145</v>
      </c>
      <c r="BM654" s="231" t="s">
        <v>2140</v>
      </c>
    </row>
    <row r="655" s="2" customFormat="1">
      <c r="A655" s="40"/>
      <c r="B655" s="41"/>
      <c r="C655" s="42"/>
      <c r="D655" s="233" t="s">
        <v>147</v>
      </c>
      <c r="E655" s="42"/>
      <c r="F655" s="234" t="s">
        <v>1538</v>
      </c>
      <c r="G655" s="42"/>
      <c r="H655" s="42"/>
      <c r="I655" s="138"/>
      <c r="J655" s="42"/>
      <c r="K655" s="42"/>
      <c r="L655" s="46"/>
      <c r="M655" s="235"/>
      <c r="N655" s="236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147</v>
      </c>
      <c r="AU655" s="19" t="s">
        <v>82</v>
      </c>
    </row>
    <row r="656" s="13" customFormat="1">
      <c r="A656" s="13"/>
      <c r="B656" s="237"/>
      <c r="C656" s="238"/>
      <c r="D656" s="233" t="s">
        <v>149</v>
      </c>
      <c r="E656" s="239" t="s">
        <v>19</v>
      </c>
      <c r="F656" s="240" t="s">
        <v>2141</v>
      </c>
      <c r="G656" s="238"/>
      <c r="H656" s="241">
        <v>84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149</v>
      </c>
      <c r="AU656" s="247" t="s">
        <v>82</v>
      </c>
      <c r="AV656" s="13" t="s">
        <v>82</v>
      </c>
      <c r="AW656" s="13" t="s">
        <v>33</v>
      </c>
      <c r="AX656" s="13" t="s">
        <v>80</v>
      </c>
      <c r="AY656" s="247" t="s">
        <v>138</v>
      </c>
    </row>
    <row r="657" s="2" customFormat="1" ht="24" customHeight="1">
      <c r="A657" s="40"/>
      <c r="B657" s="41"/>
      <c r="C657" s="220" t="s">
        <v>1554</v>
      </c>
      <c r="D657" s="220" t="s">
        <v>140</v>
      </c>
      <c r="E657" s="221" t="s">
        <v>2142</v>
      </c>
      <c r="F657" s="222" t="s">
        <v>2143</v>
      </c>
      <c r="G657" s="223" t="s">
        <v>496</v>
      </c>
      <c r="H657" s="224">
        <v>84</v>
      </c>
      <c r="I657" s="225"/>
      <c r="J657" s="226">
        <f>ROUND(I657*H657,2)</f>
        <v>0</v>
      </c>
      <c r="K657" s="222" t="s">
        <v>144</v>
      </c>
      <c r="L657" s="46"/>
      <c r="M657" s="227" t="s">
        <v>19</v>
      </c>
      <c r="N657" s="228" t="s">
        <v>43</v>
      </c>
      <c r="O657" s="86"/>
      <c r="P657" s="229">
        <f>O657*H657</f>
        <v>0</v>
      </c>
      <c r="Q657" s="229">
        <v>0.00022000000000000001</v>
      </c>
      <c r="R657" s="229">
        <f>Q657*H657</f>
        <v>0.01848</v>
      </c>
      <c r="S657" s="229">
        <v>0</v>
      </c>
      <c r="T657" s="230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31" t="s">
        <v>145</v>
      </c>
      <c r="AT657" s="231" t="s">
        <v>140</v>
      </c>
      <c r="AU657" s="231" t="s">
        <v>82</v>
      </c>
      <c r="AY657" s="19" t="s">
        <v>138</v>
      </c>
      <c r="BE657" s="232">
        <f>IF(N657="základní",J657,0)</f>
        <v>0</v>
      </c>
      <c r="BF657" s="232">
        <f>IF(N657="snížená",J657,0)</f>
        <v>0</v>
      </c>
      <c r="BG657" s="232">
        <f>IF(N657="zákl. přenesená",J657,0)</f>
        <v>0</v>
      </c>
      <c r="BH657" s="232">
        <f>IF(N657="sníž. přenesená",J657,0)</f>
        <v>0</v>
      </c>
      <c r="BI657" s="232">
        <f>IF(N657="nulová",J657,0)</f>
        <v>0</v>
      </c>
      <c r="BJ657" s="19" t="s">
        <v>80</v>
      </c>
      <c r="BK657" s="232">
        <f>ROUND(I657*H657,2)</f>
        <v>0</v>
      </c>
      <c r="BL657" s="19" t="s">
        <v>145</v>
      </c>
      <c r="BM657" s="231" t="s">
        <v>2144</v>
      </c>
    </row>
    <row r="658" s="2" customFormat="1">
      <c r="A658" s="40"/>
      <c r="B658" s="41"/>
      <c r="C658" s="42"/>
      <c r="D658" s="233" t="s">
        <v>147</v>
      </c>
      <c r="E658" s="42"/>
      <c r="F658" s="234" t="s">
        <v>2143</v>
      </c>
      <c r="G658" s="42"/>
      <c r="H658" s="42"/>
      <c r="I658" s="138"/>
      <c r="J658" s="42"/>
      <c r="K658" s="42"/>
      <c r="L658" s="46"/>
      <c r="M658" s="235"/>
      <c r="N658" s="236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147</v>
      </c>
      <c r="AU658" s="19" t="s">
        <v>82</v>
      </c>
    </row>
    <row r="659" s="14" customFormat="1">
      <c r="A659" s="14"/>
      <c r="B659" s="249"/>
      <c r="C659" s="250"/>
      <c r="D659" s="233" t="s">
        <v>149</v>
      </c>
      <c r="E659" s="251" t="s">
        <v>19</v>
      </c>
      <c r="F659" s="252" t="s">
        <v>2145</v>
      </c>
      <c r="G659" s="250"/>
      <c r="H659" s="251" t="s">
        <v>19</v>
      </c>
      <c r="I659" s="253"/>
      <c r="J659" s="250"/>
      <c r="K659" s="250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149</v>
      </c>
      <c r="AU659" s="258" t="s">
        <v>82</v>
      </c>
      <c r="AV659" s="14" t="s">
        <v>80</v>
      </c>
      <c r="AW659" s="14" t="s">
        <v>33</v>
      </c>
      <c r="AX659" s="14" t="s">
        <v>72</v>
      </c>
      <c r="AY659" s="258" t="s">
        <v>138</v>
      </c>
    </row>
    <row r="660" s="14" customFormat="1">
      <c r="A660" s="14"/>
      <c r="B660" s="249"/>
      <c r="C660" s="250"/>
      <c r="D660" s="233" t="s">
        <v>149</v>
      </c>
      <c r="E660" s="251" t="s">
        <v>19</v>
      </c>
      <c r="F660" s="252" t="s">
        <v>2146</v>
      </c>
      <c r="G660" s="250"/>
      <c r="H660" s="251" t="s">
        <v>19</v>
      </c>
      <c r="I660" s="253"/>
      <c r="J660" s="250"/>
      <c r="K660" s="250"/>
      <c r="L660" s="254"/>
      <c r="M660" s="255"/>
      <c r="N660" s="256"/>
      <c r="O660" s="256"/>
      <c r="P660" s="256"/>
      <c r="Q660" s="256"/>
      <c r="R660" s="256"/>
      <c r="S660" s="256"/>
      <c r="T660" s="25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8" t="s">
        <v>149</v>
      </c>
      <c r="AU660" s="258" t="s">
        <v>82</v>
      </c>
      <c r="AV660" s="14" t="s">
        <v>80</v>
      </c>
      <c r="AW660" s="14" t="s">
        <v>33</v>
      </c>
      <c r="AX660" s="14" t="s">
        <v>72</v>
      </c>
      <c r="AY660" s="258" t="s">
        <v>138</v>
      </c>
    </row>
    <row r="661" s="13" customFormat="1">
      <c r="A661" s="13"/>
      <c r="B661" s="237"/>
      <c r="C661" s="238"/>
      <c r="D661" s="233" t="s">
        <v>149</v>
      </c>
      <c r="E661" s="239" t="s">
        <v>19</v>
      </c>
      <c r="F661" s="240" t="s">
        <v>2147</v>
      </c>
      <c r="G661" s="238"/>
      <c r="H661" s="241">
        <v>84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149</v>
      </c>
      <c r="AU661" s="247" t="s">
        <v>82</v>
      </c>
      <c r="AV661" s="13" t="s">
        <v>82</v>
      </c>
      <c r="AW661" s="13" t="s">
        <v>33</v>
      </c>
      <c r="AX661" s="13" t="s">
        <v>80</v>
      </c>
      <c r="AY661" s="247" t="s">
        <v>138</v>
      </c>
    </row>
    <row r="662" s="2" customFormat="1" ht="24" customHeight="1">
      <c r="A662" s="40"/>
      <c r="B662" s="41"/>
      <c r="C662" s="220" t="s">
        <v>1560</v>
      </c>
      <c r="D662" s="220" t="s">
        <v>140</v>
      </c>
      <c r="E662" s="221" t="s">
        <v>1542</v>
      </c>
      <c r="F662" s="222" t="s">
        <v>1543</v>
      </c>
      <c r="G662" s="223" t="s">
        <v>496</v>
      </c>
      <c r="H662" s="224">
        <v>84</v>
      </c>
      <c r="I662" s="225"/>
      <c r="J662" s="226">
        <f>ROUND(I662*H662,2)</f>
        <v>0</v>
      </c>
      <c r="K662" s="222" t="s">
        <v>144</v>
      </c>
      <c r="L662" s="46"/>
      <c r="M662" s="227" t="s">
        <v>19</v>
      </c>
      <c r="N662" s="228" t="s">
        <v>43</v>
      </c>
      <c r="O662" s="86"/>
      <c r="P662" s="229">
        <f>O662*H662</f>
        <v>0</v>
      </c>
      <c r="Q662" s="229">
        <v>0.00033</v>
      </c>
      <c r="R662" s="229">
        <f>Q662*H662</f>
        <v>0.027720000000000002</v>
      </c>
      <c r="S662" s="229">
        <v>0</v>
      </c>
      <c r="T662" s="230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31" t="s">
        <v>145</v>
      </c>
      <c r="AT662" s="231" t="s">
        <v>140</v>
      </c>
      <c r="AU662" s="231" t="s">
        <v>82</v>
      </c>
      <c r="AY662" s="19" t="s">
        <v>138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19" t="s">
        <v>80</v>
      </c>
      <c r="BK662" s="232">
        <f>ROUND(I662*H662,2)</f>
        <v>0</v>
      </c>
      <c r="BL662" s="19" t="s">
        <v>145</v>
      </c>
      <c r="BM662" s="231" t="s">
        <v>2148</v>
      </c>
    </row>
    <row r="663" s="2" customFormat="1">
      <c r="A663" s="40"/>
      <c r="B663" s="41"/>
      <c r="C663" s="42"/>
      <c r="D663" s="233" t="s">
        <v>147</v>
      </c>
      <c r="E663" s="42"/>
      <c r="F663" s="234" t="s">
        <v>1543</v>
      </c>
      <c r="G663" s="42"/>
      <c r="H663" s="42"/>
      <c r="I663" s="138"/>
      <c r="J663" s="42"/>
      <c r="K663" s="42"/>
      <c r="L663" s="46"/>
      <c r="M663" s="235"/>
      <c r="N663" s="236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147</v>
      </c>
      <c r="AU663" s="19" t="s">
        <v>82</v>
      </c>
    </row>
    <row r="664" s="14" customFormat="1">
      <c r="A664" s="14"/>
      <c r="B664" s="249"/>
      <c r="C664" s="250"/>
      <c r="D664" s="233" t="s">
        <v>149</v>
      </c>
      <c r="E664" s="251" t="s">
        <v>19</v>
      </c>
      <c r="F664" s="252" t="s">
        <v>1545</v>
      </c>
      <c r="G664" s="250"/>
      <c r="H664" s="251" t="s">
        <v>19</v>
      </c>
      <c r="I664" s="253"/>
      <c r="J664" s="250"/>
      <c r="K664" s="250"/>
      <c r="L664" s="254"/>
      <c r="M664" s="255"/>
      <c r="N664" s="256"/>
      <c r="O664" s="256"/>
      <c r="P664" s="256"/>
      <c r="Q664" s="256"/>
      <c r="R664" s="256"/>
      <c r="S664" s="256"/>
      <c r="T664" s="25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8" t="s">
        <v>149</v>
      </c>
      <c r="AU664" s="258" t="s">
        <v>82</v>
      </c>
      <c r="AV664" s="14" t="s">
        <v>80</v>
      </c>
      <c r="AW664" s="14" t="s">
        <v>33</v>
      </c>
      <c r="AX664" s="14" t="s">
        <v>72</v>
      </c>
      <c r="AY664" s="258" t="s">
        <v>138</v>
      </c>
    </row>
    <row r="665" s="14" customFormat="1">
      <c r="A665" s="14"/>
      <c r="B665" s="249"/>
      <c r="C665" s="250"/>
      <c r="D665" s="233" t="s">
        <v>149</v>
      </c>
      <c r="E665" s="251" t="s">
        <v>19</v>
      </c>
      <c r="F665" s="252" t="s">
        <v>2149</v>
      </c>
      <c r="G665" s="250"/>
      <c r="H665" s="251" t="s">
        <v>19</v>
      </c>
      <c r="I665" s="253"/>
      <c r="J665" s="250"/>
      <c r="K665" s="250"/>
      <c r="L665" s="254"/>
      <c r="M665" s="255"/>
      <c r="N665" s="256"/>
      <c r="O665" s="256"/>
      <c r="P665" s="256"/>
      <c r="Q665" s="256"/>
      <c r="R665" s="256"/>
      <c r="S665" s="256"/>
      <c r="T665" s="25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8" t="s">
        <v>149</v>
      </c>
      <c r="AU665" s="258" t="s">
        <v>82</v>
      </c>
      <c r="AV665" s="14" t="s">
        <v>80</v>
      </c>
      <c r="AW665" s="14" t="s">
        <v>33</v>
      </c>
      <c r="AX665" s="14" t="s">
        <v>72</v>
      </c>
      <c r="AY665" s="258" t="s">
        <v>138</v>
      </c>
    </row>
    <row r="666" s="13" customFormat="1">
      <c r="A666" s="13"/>
      <c r="B666" s="237"/>
      <c r="C666" s="238"/>
      <c r="D666" s="233" t="s">
        <v>149</v>
      </c>
      <c r="E666" s="239" t="s">
        <v>19</v>
      </c>
      <c r="F666" s="240" t="s">
        <v>2147</v>
      </c>
      <c r="G666" s="238"/>
      <c r="H666" s="241">
        <v>84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149</v>
      </c>
      <c r="AU666" s="247" t="s">
        <v>82</v>
      </c>
      <c r="AV666" s="13" t="s">
        <v>82</v>
      </c>
      <c r="AW666" s="13" t="s">
        <v>33</v>
      </c>
      <c r="AX666" s="13" t="s">
        <v>80</v>
      </c>
      <c r="AY666" s="247" t="s">
        <v>138</v>
      </c>
    </row>
    <row r="667" s="2" customFormat="1" ht="16.5" customHeight="1">
      <c r="A667" s="40"/>
      <c r="B667" s="41"/>
      <c r="C667" s="220" t="s">
        <v>1567</v>
      </c>
      <c r="D667" s="220" t="s">
        <v>140</v>
      </c>
      <c r="E667" s="221" t="s">
        <v>1548</v>
      </c>
      <c r="F667" s="222" t="s">
        <v>1549</v>
      </c>
      <c r="G667" s="223" t="s">
        <v>143</v>
      </c>
      <c r="H667" s="224">
        <v>128.62000000000001</v>
      </c>
      <c r="I667" s="225"/>
      <c r="J667" s="226">
        <f>ROUND(I667*H667,2)</f>
        <v>0</v>
      </c>
      <c r="K667" s="222" t="s">
        <v>144</v>
      </c>
      <c r="L667" s="46"/>
      <c r="M667" s="227" t="s">
        <v>19</v>
      </c>
      <c r="N667" s="228" t="s">
        <v>43</v>
      </c>
      <c r="O667" s="86"/>
      <c r="P667" s="229">
        <f>O667*H667</f>
        <v>0</v>
      </c>
      <c r="Q667" s="229">
        <v>0.0011000000000000001</v>
      </c>
      <c r="R667" s="229">
        <f>Q667*H667</f>
        <v>0.14148200000000002</v>
      </c>
      <c r="S667" s="229">
        <v>0</v>
      </c>
      <c r="T667" s="230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31" t="s">
        <v>145</v>
      </c>
      <c r="AT667" s="231" t="s">
        <v>140</v>
      </c>
      <c r="AU667" s="231" t="s">
        <v>82</v>
      </c>
      <c r="AY667" s="19" t="s">
        <v>138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19" t="s">
        <v>80</v>
      </c>
      <c r="BK667" s="232">
        <f>ROUND(I667*H667,2)</f>
        <v>0</v>
      </c>
      <c r="BL667" s="19" t="s">
        <v>145</v>
      </c>
      <c r="BM667" s="231" t="s">
        <v>2150</v>
      </c>
    </row>
    <row r="668" s="2" customFormat="1">
      <c r="A668" s="40"/>
      <c r="B668" s="41"/>
      <c r="C668" s="42"/>
      <c r="D668" s="233" t="s">
        <v>147</v>
      </c>
      <c r="E668" s="42"/>
      <c r="F668" s="234" t="s">
        <v>1549</v>
      </c>
      <c r="G668" s="42"/>
      <c r="H668" s="42"/>
      <c r="I668" s="138"/>
      <c r="J668" s="42"/>
      <c r="K668" s="42"/>
      <c r="L668" s="46"/>
      <c r="M668" s="235"/>
      <c r="N668" s="236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147</v>
      </c>
      <c r="AU668" s="19" t="s">
        <v>82</v>
      </c>
    </row>
    <row r="669" s="14" customFormat="1">
      <c r="A669" s="14"/>
      <c r="B669" s="249"/>
      <c r="C669" s="250"/>
      <c r="D669" s="233" t="s">
        <v>149</v>
      </c>
      <c r="E669" s="251" t="s">
        <v>19</v>
      </c>
      <c r="F669" s="252" t="s">
        <v>1551</v>
      </c>
      <c r="G669" s="250"/>
      <c r="H669" s="251" t="s">
        <v>19</v>
      </c>
      <c r="I669" s="253"/>
      <c r="J669" s="250"/>
      <c r="K669" s="250"/>
      <c r="L669" s="254"/>
      <c r="M669" s="255"/>
      <c r="N669" s="256"/>
      <c r="O669" s="256"/>
      <c r="P669" s="256"/>
      <c r="Q669" s="256"/>
      <c r="R669" s="256"/>
      <c r="S669" s="256"/>
      <c r="T669" s="25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8" t="s">
        <v>149</v>
      </c>
      <c r="AU669" s="258" t="s">
        <v>82</v>
      </c>
      <c r="AV669" s="14" t="s">
        <v>80</v>
      </c>
      <c r="AW669" s="14" t="s">
        <v>33</v>
      </c>
      <c r="AX669" s="14" t="s">
        <v>72</v>
      </c>
      <c r="AY669" s="258" t="s">
        <v>138</v>
      </c>
    </row>
    <row r="670" s="13" customFormat="1">
      <c r="A670" s="13"/>
      <c r="B670" s="237"/>
      <c r="C670" s="238"/>
      <c r="D670" s="233" t="s">
        <v>149</v>
      </c>
      <c r="E670" s="239" t="s">
        <v>19</v>
      </c>
      <c r="F670" s="240" t="s">
        <v>2151</v>
      </c>
      <c r="G670" s="238"/>
      <c r="H670" s="241">
        <v>67.019999999999996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149</v>
      </c>
      <c r="AU670" s="247" t="s">
        <v>82</v>
      </c>
      <c r="AV670" s="13" t="s">
        <v>82</v>
      </c>
      <c r="AW670" s="13" t="s">
        <v>33</v>
      </c>
      <c r="AX670" s="13" t="s">
        <v>72</v>
      </c>
      <c r="AY670" s="247" t="s">
        <v>138</v>
      </c>
    </row>
    <row r="671" s="13" customFormat="1">
      <c r="A671" s="13"/>
      <c r="B671" s="237"/>
      <c r="C671" s="238"/>
      <c r="D671" s="233" t="s">
        <v>149</v>
      </c>
      <c r="E671" s="239" t="s">
        <v>19</v>
      </c>
      <c r="F671" s="240" t="s">
        <v>2152</v>
      </c>
      <c r="G671" s="238"/>
      <c r="H671" s="241">
        <v>61.600000000000001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149</v>
      </c>
      <c r="AU671" s="247" t="s">
        <v>82</v>
      </c>
      <c r="AV671" s="13" t="s">
        <v>82</v>
      </c>
      <c r="AW671" s="13" t="s">
        <v>33</v>
      </c>
      <c r="AX671" s="13" t="s">
        <v>72</v>
      </c>
      <c r="AY671" s="247" t="s">
        <v>138</v>
      </c>
    </row>
    <row r="672" s="15" customFormat="1">
      <c r="A672" s="15"/>
      <c r="B672" s="276"/>
      <c r="C672" s="277"/>
      <c r="D672" s="233" t="s">
        <v>149</v>
      </c>
      <c r="E672" s="278" t="s">
        <v>19</v>
      </c>
      <c r="F672" s="279" t="s">
        <v>953</v>
      </c>
      <c r="G672" s="277"/>
      <c r="H672" s="280">
        <v>128.62000000000001</v>
      </c>
      <c r="I672" s="281"/>
      <c r="J672" s="277"/>
      <c r="K672" s="277"/>
      <c r="L672" s="282"/>
      <c r="M672" s="283"/>
      <c r="N672" s="284"/>
      <c r="O672" s="284"/>
      <c r="P672" s="284"/>
      <c r="Q672" s="284"/>
      <c r="R672" s="284"/>
      <c r="S672" s="284"/>
      <c r="T672" s="28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86" t="s">
        <v>149</v>
      </c>
      <c r="AU672" s="286" t="s">
        <v>82</v>
      </c>
      <c r="AV672" s="15" t="s">
        <v>145</v>
      </c>
      <c r="AW672" s="15" t="s">
        <v>33</v>
      </c>
      <c r="AX672" s="15" t="s">
        <v>80</v>
      </c>
      <c r="AY672" s="286" t="s">
        <v>138</v>
      </c>
    </row>
    <row r="673" s="2" customFormat="1" ht="24" customHeight="1">
      <c r="A673" s="40"/>
      <c r="B673" s="41"/>
      <c r="C673" s="220" t="s">
        <v>1572</v>
      </c>
      <c r="D673" s="220" t="s">
        <v>140</v>
      </c>
      <c r="E673" s="221" t="s">
        <v>1555</v>
      </c>
      <c r="F673" s="222" t="s">
        <v>1556</v>
      </c>
      <c r="G673" s="223" t="s">
        <v>143</v>
      </c>
      <c r="H673" s="224">
        <v>57.424999999999997</v>
      </c>
      <c r="I673" s="225"/>
      <c r="J673" s="226">
        <f>ROUND(I673*H673,2)</f>
        <v>0</v>
      </c>
      <c r="K673" s="222" t="s">
        <v>144</v>
      </c>
      <c r="L673" s="46"/>
      <c r="M673" s="227" t="s">
        <v>19</v>
      </c>
      <c r="N673" s="228" t="s">
        <v>43</v>
      </c>
      <c r="O673" s="86"/>
      <c r="P673" s="229">
        <f>O673*H673</f>
        <v>0</v>
      </c>
      <c r="Q673" s="229">
        <v>0.0010200000000000001</v>
      </c>
      <c r="R673" s="229">
        <f>Q673*H673</f>
        <v>0.058573500000000001</v>
      </c>
      <c r="S673" s="229">
        <v>0</v>
      </c>
      <c r="T673" s="230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31" t="s">
        <v>145</v>
      </c>
      <c r="AT673" s="231" t="s">
        <v>140</v>
      </c>
      <c r="AU673" s="231" t="s">
        <v>82</v>
      </c>
      <c r="AY673" s="19" t="s">
        <v>138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19" t="s">
        <v>80</v>
      </c>
      <c r="BK673" s="232">
        <f>ROUND(I673*H673,2)</f>
        <v>0</v>
      </c>
      <c r="BL673" s="19" t="s">
        <v>145</v>
      </c>
      <c r="BM673" s="231" t="s">
        <v>2153</v>
      </c>
    </row>
    <row r="674" s="2" customFormat="1">
      <c r="A674" s="40"/>
      <c r="B674" s="41"/>
      <c r="C674" s="42"/>
      <c r="D674" s="233" t="s">
        <v>147</v>
      </c>
      <c r="E674" s="42"/>
      <c r="F674" s="234" t="s">
        <v>1556</v>
      </c>
      <c r="G674" s="42"/>
      <c r="H674" s="42"/>
      <c r="I674" s="138"/>
      <c r="J674" s="42"/>
      <c r="K674" s="42"/>
      <c r="L674" s="46"/>
      <c r="M674" s="235"/>
      <c r="N674" s="236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147</v>
      </c>
      <c r="AU674" s="19" t="s">
        <v>82</v>
      </c>
    </row>
    <row r="675" s="14" customFormat="1">
      <c r="A675" s="14"/>
      <c r="B675" s="249"/>
      <c r="C675" s="250"/>
      <c r="D675" s="233" t="s">
        <v>149</v>
      </c>
      <c r="E675" s="251" t="s">
        <v>19</v>
      </c>
      <c r="F675" s="252" t="s">
        <v>1558</v>
      </c>
      <c r="G675" s="250"/>
      <c r="H675" s="251" t="s">
        <v>19</v>
      </c>
      <c r="I675" s="253"/>
      <c r="J675" s="250"/>
      <c r="K675" s="250"/>
      <c r="L675" s="254"/>
      <c r="M675" s="255"/>
      <c r="N675" s="256"/>
      <c r="O675" s="256"/>
      <c r="P675" s="256"/>
      <c r="Q675" s="256"/>
      <c r="R675" s="256"/>
      <c r="S675" s="256"/>
      <c r="T675" s="25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8" t="s">
        <v>149</v>
      </c>
      <c r="AU675" s="258" t="s">
        <v>82</v>
      </c>
      <c r="AV675" s="14" t="s">
        <v>80</v>
      </c>
      <c r="AW675" s="14" t="s">
        <v>33</v>
      </c>
      <c r="AX675" s="14" t="s">
        <v>72</v>
      </c>
      <c r="AY675" s="258" t="s">
        <v>138</v>
      </c>
    </row>
    <row r="676" s="13" customFormat="1">
      <c r="A676" s="13"/>
      <c r="B676" s="237"/>
      <c r="C676" s="238"/>
      <c r="D676" s="233" t="s">
        <v>149</v>
      </c>
      <c r="E676" s="239" t="s">
        <v>19</v>
      </c>
      <c r="F676" s="240" t="s">
        <v>2154</v>
      </c>
      <c r="G676" s="238"/>
      <c r="H676" s="241">
        <v>57.424999999999997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149</v>
      </c>
      <c r="AU676" s="247" t="s">
        <v>82</v>
      </c>
      <c r="AV676" s="13" t="s">
        <v>82</v>
      </c>
      <c r="AW676" s="13" t="s">
        <v>33</v>
      </c>
      <c r="AX676" s="13" t="s">
        <v>80</v>
      </c>
      <c r="AY676" s="247" t="s">
        <v>138</v>
      </c>
    </row>
    <row r="677" s="2" customFormat="1" ht="24" customHeight="1">
      <c r="A677" s="40"/>
      <c r="B677" s="41"/>
      <c r="C677" s="220" t="s">
        <v>1576</v>
      </c>
      <c r="D677" s="220" t="s">
        <v>140</v>
      </c>
      <c r="E677" s="221" t="s">
        <v>1561</v>
      </c>
      <c r="F677" s="222" t="s">
        <v>1562</v>
      </c>
      <c r="G677" s="223" t="s">
        <v>496</v>
      </c>
      <c r="H677" s="224">
        <v>63</v>
      </c>
      <c r="I677" s="225"/>
      <c r="J677" s="226">
        <f>ROUND(I677*H677,2)</f>
        <v>0</v>
      </c>
      <c r="K677" s="222" t="s">
        <v>144</v>
      </c>
      <c r="L677" s="46"/>
      <c r="M677" s="227" t="s">
        <v>19</v>
      </c>
      <c r="N677" s="228" t="s">
        <v>43</v>
      </c>
      <c r="O677" s="86"/>
      <c r="P677" s="229">
        <f>O677*H677</f>
        <v>0</v>
      </c>
      <c r="Q677" s="229">
        <v>0.00018000000000000001</v>
      </c>
      <c r="R677" s="229">
        <f>Q677*H677</f>
        <v>0.011340000000000001</v>
      </c>
      <c r="S677" s="229">
        <v>0</v>
      </c>
      <c r="T677" s="230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31" t="s">
        <v>145</v>
      </c>
      <c r="AT677" s="231" t="s">
        <v>140</v>
      </c>
      <c r="AU677" s="231" t="s">
        <v>82</v>
      </c>
      <c r="AY677" s="19" t="s">
        <v>138</v>
      </c>
      <c r="BE677" s="232">
        <f>IF(N677="základní",J677,0)</f>
        <v>0</v>
      </c>
      <c r="BF677" s="232">
        <f>IF(N677="snížená",J677,0)</f>
        <v>0</v>
      </c>
      <c r="BG677" s="232">
        <f>IF(N677="zákl. přenesená",J677,0)</f>
        <v>0</v>
      </c>
      <c r="BH677" s="232">
        <f>IF(N677="sníž. přenesená",J677,0)</f>
        <v>0</v>
      </c>
      <c r="BI677" s="232">
        <f>IF(N677="nulová",J677,0)</f>
        <v>0</v>
      </c>
      <c r="BJ677" s="19" t="s">
        <v>80</v>
      </c>
      <c r="BK677" s="232">
        <f>ROUND(I677*H677,2)</f>
        <v>0</v>
      </c>
      <c r="BL677" s="19" t="s">
        <v>145</v>
      </c>
      <c r="BM677" s="231" t="s">
        <v>2155</v>
      </c>
    </row>
    <row r="678" s="2" customFormat="1">
      <c r="A678" s="40"/>
      <c r="B678" s="41"/>
      <c r="C678" s="42"/>
      <c r="D678" s="233" t="s">
        <v>147</v>
      </c>
      <c r="E678" s="42"/>
      <c r="F678" s="234" t="s">
        <v>1562</v>
      </c>
      <c r="G678" s="42"/>
      <c r="H678" s="42"/>
      <c r="I678" s="138"/>
      <c r="J678" s="42"/>
      <c r="K678" s="42"/>
      <c r="L678" s="46"/>
      <c r="M678" s="235"/>
      <c r="N678" s="236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147</v>
      </c>
      <c r="AU678" s="19" t="s">
        <v>82</v>
      </c>
    </row>
    <row r="679" s="14" customFormat="1">
      <c r="A679" s="14"/>
      <c r="B679" s="249"/>
      <c r="C679" s="250"/>
      <c r="D679" s="233" t="s">
        <v>149</v>
      </c>
      <c r="E679" s="251" t="s">
        <v>19</v>
      </c>
      <c r="F679" s="252" t="s">
        <v>1564</v>
      </c>
      <c r="G679" s="250"/>
      <c r="H679" s="251" t="s">
        <v>19</v>
      </c>
      <c r="I679" s="253"/>
      <c r="J679" s="250"/>
      <c r="K679" s="250"/>
      <c r="L679" s="254"/>
      <c r="M679" s="255"/>
      <c r="N679" s="256"/>
      <c r="O679" s="256"/>
      <c r="P679" s="256"/>
      <c r="Q679" s="256"/>
      <c r="R679" s="256"/>
      <c r="S679" s="256"/>
      <c r="T679" s="25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8" t="s">
        <v>149</v>
      </c>
      <c r="AU679" s="258" t="s">
        <v>82</v>
      </c>
      <c r="AV679" s="14" t="s">
        <v>80</v>
      </c>
      <c r="AW679" s="14" t="s">
        <v>33</v>
      </c>
      <c r="AX679" s="14" t="s">
        <v>72</v>
      </c>
      <c r="AY679" s="258" t="s">
        <v>138</v>
      </c>
    </row>
    <row r="680" s="13" customFormat="1">
      <c r="A680" s="13"/>
      <c r="B680" s="237"/>
      <c r="C680" s="238"/>
      <c r="D680" s="233" t="s">
        <v>149</v>
      </c>
      <c r="E680" s="239" t="s">
        <v>19</v>
      </c>
      <c r="F680" s="240" t="s">
        <v>1565</v>
      </c>
      <c r="G680" s="238"/>
      <c r="H680" s="241">
        <v>15.68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149</v>
      </c>
      <c r="AU680" s="247" t="s">
        <v>82</v>
      </c>
      <c r="AV680" s="13" t="s">
        <v>82</v>
      </c>
      <c r="AW680" s="13" t="s">
        <v>33</v>
      </c>
      <c r="AX680" s="13" t="s">
        <v>72</v>
      </c>
      <c r="AY680" s="247" t="s">
        <v>138</v>
      </c>
    </row>
    <row r="681" s="13" customFormat="1">
      <c r="A681" s="13"/>
      <c r="B681" s="237"/>
      <c r="C681" s="238"/>
      <c r="D681" s="233" t="s">
        <v>149</v>
      </c>
      <c r="E681" s="239" t="s">
        <v>19</v>
      </c>
      <c r="F681" s="240" t="s">
        <v>2156</v>
      </c>
      <c r="G681" s="238"/>
      <c r="H681" s="241">
        <v>47.32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149</v>
      </c>
      <c r="AU681" s="247" t="s">
        <v>82</v>
      </c>
      <c r="AV681" s="13" t="s">
        <v>82</v>
      </c>
      <c r="AW681" s="13" t="s">
        <v>33</v>
      </c>
      <c r="AX681" s="13" t="s">
        <v>72</v>
      </c>
      <c r="AY681" s="247" t="s">
        <v>138</v>
      </c>
    </row>
    <row r="682" s="15" customFormat="1">
      <c r="A682" s="15"/>
      <c r="B682" s="276"/>
      <c r="C682" s="277"/>
      <c r="D682" s="233" t="s">
        <v>149</v>
      </c>
      <c r="E682" s="278" t="s">
        <v>19</v>
      </c>
      <c r="F682" s="279" t="s">
        <v>953</v>
      </c>
      <c r="G682" s="277"/>
      <c r="H682" s="280">
        <v>63</v>
      </c>
      <c r="I682" s="281"/>
      <c r="J682" s="277"/>
      <c r="K682" s="277"/>
      <c r="L682" s="282"/>
      <c r="M682" s="283"/>
      <c r="N682" s="284"/>
      <c r="O682" s="284"/>
      <c r="P682" s="284"/>
      <c r="Q682" s="284"/>
      <c r="R682" s="284"/>
      <c r="S682" s="284"/>
      <c r="T682" s="28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86" t="s">
        <v>149</v>
      </c>
      <c r="AU682" s="286" t="s">
        <v>82</v>
      </c>
      <c r="AV682" s="15" t="s">
        <v>145</v>
      </c>
      <c r="AW682" s="15" t="s">
        <v>33</v>
      </c>
      <c r="AX682" s="15" t="s">
        <v>80</v>
      </c>
      <c r="AY682" s="286" t="s">
        <v>138</v>
      </c>
    </row>
    <row r="683" s="2" customFormat="1" ht="24" customHeight="1">
      <c r="A683" s="40"/>
      <c r="B683" s="41"/>
      <c r="C683" s="220" t="s">
        <v>1581</v>
      </c>
      <c r="D683" s="220" t="s">
        <v>140</v>
      </c>
      <c r="E683" s="221" t="s">
        <v>1568</v>
      </c>
      <c r="F683" s="222" t="s">
        <v>1569</v>
      </c>
      <c r="G683" s="223" t="s">
        <v>526</v>
      </c>
      <c r="H683" s="224">
        <v>2</v>
      </c>
      <c r="I683" s="225"/>
      <c r="J683" s="226">
        <f>ROUND(I683*H683,2)</f>
        <v>0</v>
      </c>
      <c r="K683" s="222" t="s">
        <v>19</v>
      </c>
      <c r="L683" s="46"/>
      <c r="M683" s="227" t="s">
        <v>19</v>
      </c>
      <c r="N683" s="228" t="s">
        <v>43</v>
      </c>
      <c r="O683" s="86"/>
      <c r="P683" s="229">
        <f>O683*H683</f>
        <v>0</v>
      </c>
      <c r="Q683" s="229">
        <v>0</v>
      </c>
      <c r="R683" s="229">
        <f>Q683*H683</f>
        <v>0</v>
      </c>
      <c r="S683" s="229">
        <v>0</v>
      </c>
      <c r="T683" s="230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31" t="s">
        <v>145</v>
      </c>
      <c r="AT683" s="231" t="s">
        <v>140</v>
      </c>
      <c r="AU683" s="231" t="s">
        <v>82</v>
      </c>
      <c r="AY683" s="19" t="s">
        <v>138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9" t="s">
        <v>80</v>
      </c>
      <c r="BK683" s="232">
        <f>ROUND(I683*H683,2)</f>
        <v>0</v>
      </c>
      <c r="BL683" s="19" t="s">
        <v>145</v>
      </c>
      <c r="BM683" s="231" t="s">
        <v>2157</v>
      </c>
    </row>
    <row r="684" s="2" customFormat="1">
      <c r="A684" s="40"/>
      <c r="B684" s="41"/>
      <c r="C684" s="42"/>
      <c r="D684" s="233" t="s">
        <v>147</v>
      </c>
      <c r="E684" s="42"/>
      <c r="F684" s="234" t="s">
        <v>1569</v>
      </c>
      <c r="G684" s="42"/>
      <c r="H684" s="42"/>
      <c r="I684" s="138"/>
      <c r="J684" s="42"/>
      <c r="K684" s="42"/>
      <c r="L684" s="46"/>
      <c r="M684" s="235"/>
      <c r="N684" s="236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147</v>
      </c>
      <c r="AU684" s="19" t="s">
        <v>82</v>
      </c>
    </row>
    <row r="685" s="14" customFormat="1">
      <c r="A685" s="14"/>
      <c r="B685" s="249"/>
      <c r="C685" s="250"/>
      <c r="D685" s="233" t="s">
        <v>149</v>
      </c>
      <c r="E685" s="251" t="s">
        <v>19</v>
      </c>
      <c r="F685" s="252" t="s">
        <v>1457</v>
      </c>
      <c r="G685" s="250"/>
      <c r="H685" s="251" t="s">
        <v>19</v>
      </c>
      <c r="I685" s="253"/>
      <c r="J685" s="250"/>
      <c r="K685" s="250"/>
      <c r="L685" s="254"/>
      <c r="M685" s="255"/>
      <c r="N685" s="256"/>
      <c r="O685" s="256"/>
      <c r="P685" s="256"/>
      <c r="Q685" s="256"/>
      <c r="R685" s="256"/>
      <c r="S685" s="256"/>
      <c r="T685" s="25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8" t="s">
        <v>149</v>
      </c>
      <c r="AU685" s="258" t="s">
        <v>82</v>
      </c>
      <c r="AV685" s="14" t="s">
        <v>80</v>
      </c>
      <c r="AW685" s="14" t="s">
        <v>33</v>
      </c>
      <c r="AX685" s="14" t="s">
        <v>72</v>
      </c>
      <c r="AY685" s="258" t="s">
        <v>138</v>
      </c>
    </row>
    <row r="686" s="13" customFormat="1">
      <c r="A686" s="13"/>
      <c r="B686" s="237"/>
      <c r="C686" s="238"/>
      <c r="D686" s="233" t="s">
        <v>149</v>
      </c>
      <c r="E686" s="239" t="s">
        <v>19</v>
      </c>
      <c r="F686" s="240" t="s">
        <v>1571</v>
      </c>
      <c r="G686" s="238"/>
      <c r="H686" s="241">
        <v>2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149</v>
      </c>
      <c r="AU686" s="247" t="s">
        <v>82</v>
      </c>
      <c r="AV686" s="13" t="s">
        <v>82</v>
      </c>
      <c r="AW686" s="13" t="s">
        <v>33</v>
      </c>
      <c r="AX686" s="13" t="s">
        <v>80</v>
      </c>
      <c r="AY686" s="247" t="s">
        <v>138</v>
      </c>
    </row>
    <row r="687" s="2" customFormat="1" ht="24" customHeight="1">
      <c r="A687" s="40"/>
      <c r="B687" s="41"/>
      <c r="C687" s="220" t="s">
        <v>1584</v>
      </c>
      <c r="D687" s="220" t="s">
        <v>140</v>
      </c>
      <c r="E687" s="221" t="s">
        <v>1573</v>
      </c>
      <c r="F687" s="222" t="s">
        <v>1574</v>
      </c>
      <c r="G687" s="223" t="s">
        <v>526</v>
      </c>
      <c r="H687" s="224">
        <v>14</v>
      </c>
      <c r="I687" s="225"/>
      <c r="J687" s="226">
        <f>ROUND(I687*H687,2)</f>
        <v>0</v>
      </c>
      <c r="K687" s="222" t="s">
        <v>19</v>
      </c>
      <c r="L687" s="46"/>
      <c r="M687" s="227" t="s">
        <v>19</v>
      </c>
      <c r="N687" s="228" t="s">
        <v>43</v>
      </c>
      <c r="O687" s="86"/>
      <c r="P687" s="229">
        <f>O687*H687</f>
        <v>0</v>
      </c>
      <c r="Q687" s="229">
        <v>0</v>
      </c>
      <c r="R687" s="229">
        <f>Q687*H687</f>
        <v>0</v>
      </c>
      <c r="S687" s="229">
        <v>0</v>
      </c>
      <c r="T687" s="230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31" t="s">
        <v>145</v>
      </c>
      <c r="AT687" s="231" t="s">
        <v>140</v>
      </c>
      <c r="AU687" s="231" t="s">
        <v>82</v>
      </c>
      <c r="AY687" s="19" t="s">
        <v>138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9" t="s">
        <v>80</v>
      </c>
      <c r="BK687" s="232">
        <f>ROUND(I687*H687,2)</f>
        <v>0</v>
      </c>
      <c r="BL687" s="19" t="s">
        <v>145</v>
      </c>
      <c r="BM687" s="231" t="s">
        <v>2158</v>
      </c>
    </row>
    <row r="688" s="2" customFormat="1">
      <c r="A688" s="40"/>
      <c r="B688" s="41"/>
      <c r="C688" s="42"/>
      <c r="D688" s="233" t="s">
        <v>147</v>
      </c>
      <c r="E688" s="42"/>
      <c r="F688" s="234" t="s">
        <v>1574</v>
      </c>
      <c r="G688" s="42"/>
      <c r="H688" s="42"/>
      <c r="I688" s="138"/>
      <c r="J688" s="42"/>
      <c r="K688" s="42"/>
      <c r="L688" s="46"/>
      <c r="M688" s="235"/>
      <c r="N688" s="236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147</v>
      </c>
      <c r="AU688" s="19" t="s">
        <v>82</v>
      </c>
    </row>
    <row r="689" s="14" customFormat="1">
      <c r="A689" s="14"/>
      <c r="B689" s="249"/>
      <c r="C689" s="250"/>
      <c r="D689" s="233" t="s">
        <v>149</v>
      </c>
      <c r="E689" s="251" t="s">
        <v>19</v>
      </c>
      <c r="F689" s="252" t="s">
        <v>1457</v>
      </c>
      <c r="G689" s="250"/>
      <c r="H689" s="251" t="s">
        <v>19</v>
      </c>
      <c r="I689" s="253"/>
      <c r="J689" s="250"/>
      <c r="K689" s="250"/>
      <c r="L689" s="254"/>
      <c r="M689" s="255"/>
      <c r="N689" s="256"/>
      <c r="O689" s="256"/>
      <c r="P689" s="256"/>
      <c r="Q689" s="256"/>
      <c r="R689" s="256"/>
      <c r="S689" s="256"/>
      <c r="T689" s="25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8" t="s">
        <v>149</v>
      </c>
      <c r="AU689" s="258" t="s">
        <v>82</v>
      </c>
      <c r="AV689" s="14" t="s">
        <v>80</v>
      </c>
      <c r="AW689" s="14" t="s">
        <v>33</v>
      </c>
      <c r="AX689" s="14" t="s">
        <v>72</v>
      </c>
      <c r="AY689" s="258" t="s">
        <v>138</v>
      </c>
    </row>
    <row r="690" s="13" customFormat="1">
      <c r="A690" s="13"/>
      <c r="B690" s="237"/>
      <c r="C690" s="238"/>
      <c r="D690" s="233" t="s">
        <v>149</v>
      </c>
      <c r="E690" s="239" t="s">
        <v>19</v>
      </c>
      <c r="F690" s="240" t="s">
        <v>232</v>
      </c>
      <c r="G690" s="238"/>
      <c r="H690" s="241">
        <v>14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149</v>
      </c>
      <c r="AU690" s="247" t="s">
        <v>82</v>
      </c>
      <c r="AV690" s="13" t="s">
        <v>82</v>
      </c>
      <c r="AW690" s="13" t="s">
        <v>33</v>
      </c>
      <c r="AX690" s="13" t="s">
        <v>80</v>
      </c>
      <c r="AY690" s="247" t="s">
        <v>138</v>
      </c>
    </row>
    <row r="691" s="2" customFormat="1" ht="24" customHeight="1">
      <c r="A691" s="40"/>
      <c r="B691" s="41"/>
      <c r="C691" s="220" t="s">
        <v>1589</v>
      </c>
      <c r="D691" s="220" t="s">
        <v>140</v>
      </c>
      <c r="E691" s="221" t="s">
        <v>2159</v>
      </c>
      <c r="F691" s="222" t="s">
        <v>2160</v>
      </c>
      <c r="G691" s="223" t="s">
        <v>496</v>
      </c>
      <c r="H691" s="224">
        <v>15.210000000000001</v>
      </c>
      <c r="I691" s="225"/>
      <c r="J691" s="226">
        <f>ROUND(I691*H691,2)</f>
        <v>0</v>
      </c>
      <c r="K691" s="222" t="s">
        <v>144</v>
      </c>
      <c r="L691" s="46"/>
      <c r="M691" s="227" t="s">
        <v>19</v>
      </c>
      <c r="N691" s="228" t="s">
        <v>43</v>
      </c>
      <c r="O691" s="86"/>
      <c r="P691" s="229">
        <f>O691*H691</f>
        <v>0</v>
      </c>
      <c r="Q691" s="229">
        <v>0.16370999999999999</v>
      </c>
      <c r="R691" s="229">
        <f>Q691*H691</f>
        <v>2.4900291000000001</v>
      </c>
      <c r="S691" s="229">
        <v>0</v>
      </c>
      <c r="T691" s="230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31" t="s">
        <v>145</v>
      </c>
      <c r="AT691" s="231" t="s">
        <v>140</v>
      </c>
      <c r="AU691" s="231" t="s">
        <v>82</v>
      </c>
      <c r="AY691" s="19" t="s">
        <v>138</v>
      </c>
      <c r="BE691" s="232">
        <f>IF(N691="základní",J691,0)</f>
        <v>0</v>
      </c>
      <c r="BF691" s="232">
        <f>IF(N691="snížená",J691,0)</f>
        <v>0</v>
      </c>
      <c r="BG691" s="232">
        <f>IF(N691="zákl. přenesená",J691,0)</f>
        <v>0</v>
      </c>
      <c r="BH691" s="232">
        <f>IF(N691="sníž. přenesená",J691,0)</f>
        <v>0</v>
      </c>
      <c r="BI691" s="232">
        <f>IF(N691="nulová",J691,0)</f>
        <v>0</v>
      </c>
      <c r="BJ691" s="19" t="s">
        <v>80</v>
      </c>
      <c r="BK691" s="232">
        <f>ROUND(I691*H691,2)</f>
        <v>0</v>
      </c>
      <c r="BL691" s="19" t="s">
        <v>145</v>
      </c>
      <c r="BM691" s="231" t="s">
        <v>2161</v>
      </c>
    </row>
    <row r="692" s="2" customFormat="1">
      <c r="A692" s="40"/>
      <c r="B692" s="41"/>
      <c r="C692" s="42"/>
      <c r="D692" s="233" t="s">
        <v>147</v>
      </c>
      <c r="E692" s="42"/>
      <c r="F692" s="234" t="s">
        <v>2160</v>
      </c>
      <c r="G692" s="42"/>
      <c r="H692" s="42"/>
      <c r="I692" s="138"/>
      <c r="J692" s="42"/>
      <c r="K692" s="42"/>
      <c r="L692" s="46"/>
      <c r="M692" s="235"/>
      <c r="N692" s="236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147</v>
      </c>
      <c r="AU692" s="19" t="s">
        <v>82</v>
      </c>
    </row>
    <row r="693" s="14" customFormat="1">
      <c r="A693" s="14"/>
      <c r="B693" s="249"/>
      <c r="C693" s="250"/>
      <c r="D693" s="233" t="s">
        <v>149</v>
      </c>
      <c r="E693" s="251" t="s">
        <v>19</v>
      </c>
      <c r="F693" s="252" t="s">
        <v>2162</v>
      </c>
      <c r="G693" s="250"/>
      <c r="H693" s="251" t="s">
        <v>19</v>
      </c>
      <c r="I693" s="253"/>
      <c r="J693" s="250"/>
      <c r="K693" s="250"/>
      <c r="L693" s="254"/>
      <c r="M693" s="255"/>
      <c r="N693" s="256"/>
      <c r="O693" s="256"/>
      <c r="P693" s="256"/>
      <c r="Q693" s="256"/>
      <c r="R693" s="256"/>
      <c r="S693" s="256"/>
      <c r="T693" s="257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8" t="s">
        <v>149</v>
      </c>
      <c r="AU693" s="258" t="s">
        <v>82</v>
      </c>
      <c r="AV693" s="14" t="s">
        <v>80</v>
      </c>
      <c r="AW693" s="14" t="s">
        <v>33</v>
      </c>
      <c r="AX693" s="14" t="s">
        <v>72</v>
      </c>
      <c r="AY693" s="258" t="s">
        <v>138</v>
      </c>
    </row>
    <row r="694" s="13" customFormat="1">
      <c r="A694" s="13"/>
      <c r="B694" s="237"/>
      <c r="C694" s="238"/>
      <c r="D694" s="233" t="s">
        <v>149</v>
      </c>
      <c r="E694" s="239" t="s">
        <v>19</v>
      </c>
      <c r="F694" s="240" t="s">
        <v>2163</v>
      </c>
      <c r="G694" s="238"/>
      <c r="H694" s="241">
        <v>15.210000000000001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149</v>
      </c>
      <c r="AU694" s="247" t="s">
        <v>82</v>
      </c>
      <c r="AV694" s="13" t="s">
        <v>82</v>
      </c>
      <c r="AW694" s="13" t="s">
        <v>33</v>
      </c>
      <c r="AX694" s="13" t="s">
        <v>80</v>
      </c>
      <c r="AY694" s="247" t="s">
        <v>138</v>
      </c>
    </row>
    <row r="695" s="2" customFormat="1" ht="16.5" customHeight="1">
      <c r="A695" s="40"/>
      <c r="B695" s="41"/>
      <c r="C695" s="259" t="s">
        <v>1595</v>
      </c>
      <c r="D695" s="259" t="s">
        <v>268</v>
      </c>
      <c r="E695" s="260" t="s">
        <v>2164</v>
      </c>
      <c r="F695" s="261" t="s">
        <v>2165</v>
      </c>
      <c r="G695" s="262" t="s">
        <v>496</v>
      </c>
      <c r="H695" s="263">
        <v>15.513999999999999</v>
      </c>
      <c r="I695" s="264"/>
      <c r="J695" s="265">
        <f>ROUND(I695*H695,2)</f>
        <v>0</v>
      </c>
      <c r="K695" s="261" t="s">
        <v>144</v>
      </c>
      <c r="L695" s="266"/>
      <c r="M695" s="267" t="s">
        <v>19</v>
      </c>
      <c r="N695" s="268" t="s">
        <v>43</v>
      </c>
      <c r="O695" s="86"/>
      <c r="P695" s="229">
        <f>O695*H695</f>
        <v>0</v>
      </c>
      <c r="Q695" s="229">
        <v>0.13400000000000001</v>
      </c>
      <c r="R695" s="229">
        <f>Q695*H695</f>
        <v>2.0788760000000002</v>
      </c>
      <c r="S695" s="229">
        <v>0</v>
      </c>
      <c r="T695" s="230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31" t="s">
        <v>188</v>
      </c>
      <c r="AT695" s="231" t="s">
        <v>268</v>
      </c>
      <c r="AU695" s="231" t="s">
        <v>82</v>
      </c>
      <c r="AY695" s="19" t="s">
        <v>138</v>
      </c>
      <c r="BE695" s="232">
        <f>IF(N695="základní",J695,0)</f>
        <v>0</v>
      </c>
      <c r="BF695" s="232">
        <f>IF(N695="snížená",J695,0)</f>
        <v>0</v>
      </c>
      <c r="BG695" s="232">
        <f>IF(N695="zákl. přenesená",J695,0)</f>
        <v>0</v>
      </c>
      <c r="BH695" s="232">
        <f>IF(N695="sníž. přenesená",J695,0)</f>
        <v>0</v>
      </c>
      <c r="BI695" s="232">
        <f>IF(N695="nulová",J695,0)</f>
        <v>0</v>
      </c>
      <c r="BJ695" s="19" t="s">
        <v>80</v>
      </c>
      <c r="BK695" s="232">
        <f>ROUND(I695*H695,2)</f>
        <v>0</v>
      </c>
      <c r="BL695" s="19" t="s">
        <v>145</v>
      </c>
      <c r="BM695" s="231" t="s">
        <v>2166</v>
      </c>
    </row>
    <row r="696" s="2" customFormat="1">
      <c r="A696" s="40"/>
      <c r="B696" s="41"/>
      <c r="C696" s="42"/>
      <c r="D696" s="233" t="s">
        <v>147</v>
      </c>
      <c r="E696" s="42"/>
      <c r="F696" s="234" t="s">
        <v>2165</v>
      </c>
      <c r="G696" s="42"/>
      <c r="H696" s="42"/>
      <c r="I696" s="138"/>
      <c r="J696" s="42"/>
      <c r="K696" s="42"/>
      <c r="L696" s="46"/>
      <c r="M696" s="235"/>
      <c r="N696" s="236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147</v>
      </c>
      <c r="AU696" s="19" t="s">
        <v>82</v>
      </c>
    </row>
    <row r="697" s="13" customFormat="1">
      <c r="A697" s="13"/>
      <c r="B697" s="237"/>
      <c r="C697" s="238"/>
      <c r="D697" s="233" t="s">
        <v>149</v>
      </c>
      <c r="E697" s="239" t="s">
        <v>19</v>
      </c>
      <c r="F697" s="240" t="s">
        <v>2167</v>
      </c>
      <c r="G697" s="238"/>
      <c r="H697" s="241">
        <v>15.513999999999999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149</v>
      </c>
      <c r="AU697" s="247" t="s">
        <v>82</v>
      </c>
      <c r="AV697" s="13" t="s">
        <v>82</v>
      </c>
      <c r="AW697" s="13" t="s">
        <v>33</v>
      </c>
      <c r="AX697" s="13" t="s">
        <v>80</v>
      </c>
      <c r="AY697" s="247" t="s">
        <v>138</v>
      </c>
    </row>
    <row r="698" s="2" customFormat="1" ht="16.5" customHeight="1">
      <c r="A698" s="40"/>
      <c r="B698" s="41"/>
      <c r="C698" s="220" t="s">
        <v>1600</v>
      </c>
      <c r="D698" s="220" t="s">
        <v>140</v>
      </c>
      <c r="E698" s="221" t="s">
        <v>2168</v>
      </c>
      <c r="F698" s="222" t="s">
        <v>2169</v>
      </c>
      <c r="G698" s="223" t="s">
        <v>526</v>
      </c>
      <c r="H698" s="224">
        <v>2</v>
      </c>
      <c r="I698" s="225"/>
      <c r="J698" s="226">
        <f>ROUND(I698*H698,2)</f>
        <v>0</v>
      </c>
      <c r="K698" s="222" t="s">
        <v>19</v>
      </c>
      <c r="L698" s="46"/>
      <c r="M698" s="227" t="s">
        <v>19</v>
      </c>
      <c r="N698" s="228" t="s">
        <v>43</v>
      </c>
      <c r="O698" s="86"/>
      <c r="P698" s="229">
        <f>O698*H698</f>
        <v>0</v>
      </c>
      <c r="Q698" s="229">
        <v>0</v>
      </c>
      <c r="R698" s="229">
        <f>Q698*H698</f>
        <v>0</v>
      </c>
      <c r="S698" s="229">
        <v>0</v>
      </c>
      <c r="T698" s="230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31" t="s">
        <v>145</v>
      </c>
      <c r="AT698" s="231" t="s">
        <v>140</v>
      </c>
      <c r="AU698" s="231" t="s">
        <v>82</v>
      </c>
      <c r="AY698" s="19" t="s">
        <v>138</v>
      </c>
      <c r="BE698" s="232">
        <f>IF(N698="základní",J698,0)</f>
        <v>0</v>
      </c>
      <c r="BF698" s="232">
        <f>IF(N698="snížená",J698,0)</f>
        <v>0</v>
      </c>
      <c r="BG698" s="232">
        <f>IF(N698="zákl. přenesená",J698,0)</f>
        <v>0</v>
      </c>
      <c r="BH698" s="232">
        <f>IF(N698="sníž. přenesená",J698,0)</f>
        <v>0</v>
      </c>
      <c r="BI698" s="232">
        <f>IF(N698="nulová",J698,0)</f>
        <v>0</v>
      </c>
      <c r="BJ698" s="19" t="s">
        <v>80</v>
      </c>
      <c r="BK698" s="232">
        <f>ROUND(I698*H698,2)</f>
        <v>0</v>
      </c>
      <c r="BL698" s="19" t="s">
        <v>145</v>
      </c>
      <c r="BM698" s="231" t="s">
        <v>2170</v>
      </c>
    </row>
    <row r="699" s="2" customFormat="1">
      <c r="A699" s="40"/>
      <c r="B699" s="41"/>
      <c r="C699" s="42"/>
      <c r="D699" s="233" t="s">
        <v>147</v>
      </c>
      <c r="E699" s="42"/>
      <c r="F699" s="234" t="s">
        <v>2169</v>
      </c>
      <c r="G699" s="42"/>
      <c r="H699" s="42"/>
      <c r="I699" s="138"/>
      <c r="J699" s="42"/>
      <c r="K699" s="42"/>
      <c r="L699" s="46"/>
      <c r="M699" s="235"/>
      <c r="N699" s="236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147</v>
      </c>
      <c r="AU699" s="19" t="s">
        <v>82</v>
      </c>
    </row>
    <row r="700" s="13" customFormat="1">
      <c r="A700" s="13"/>
      <c r="B700" s="237"/>
      <c r="C700" s="238"/>
      <c r="D700" s="233" t="s">
        <v>149</v>
      </c>
      <c r="E700" s="239" t="s">
        <v>19</v>
      </c>
      <c r="F700" s="240" t="s">
        <v>2171</v>
      </c>
      <c r="G700" s="238"/>
      <c r="H700" s="241">
        <v>2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149</v>
      </c>
      <c r="AU700" s="247" t="s">
        <v>82</v>
      </c>
      <c r="AV700" s="13" t="s">
        <v>82</v>
      </c>
      <c r="AW700" s="13" t="s">
        <v>33</v>
      </c>
      <c r="AX700" s="13" t="s">
        <v>80</v>
      </c>
      <c r="AY700" s="247" t="s">
        <v>138</v>
      </c>
    </row>
    <row r="701" s="2" customFormat="1" ht="24" customHeight="1">
      <c r="A701" s="40"/>
      <c r="B701" s="41"/>
      <c r="C701" s="220" t="s">
        <v>1608</v>
      </c>
      <c r="D701" s="220" t="s">
        <v>140</v>
      </c>
      <c r="E701" s="221" t="s">
        <v>1577</v>
      </c>
      <c r="F701" s="222" t="s">
        <v>1578</v>
      </c>
      <c r="G701" s="223" t="s">
        <v>526</v>
      </c>
      <c r="H701" s="224">
        <v>2</v>
      </c>
      <c r="I701" s="225"/>
      <c r="J701" s="226">
        <f>ROUND(I701*H701,2)</f>
        <v>0</v>
      </c>
      <c r="K701" s="222" t="s">
        <v>144</v>
      </c>
      <c r="L701" s="46"/>
      <c r="M701" s="227" t="s">
        <v>19</v>
      </c>
      <c r="N701" s="228" t="s">
        <v>43</v>
      </c>
      <c r="O701" s="86"/>
      <c r="P701" s="229">
        <f>O701*H701</f>
        <v>0</v>
      </c>
      <c r="Q701" s="229">
        <v>0.0064900000000000001</v>
      </c>
      <c r="R701" s="229">
        <f>Q701*H701</f>
        <v>0.01298</v>
      </c>
      <c r="S701" s="229">
        <v>0</v>
      </c>
      <c r="T701" s="230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31" t="s">
        <v>145</v>
      </c>
      <c r="AT701" s="231" t="s">
        <v>140</v>
      </c>
      <c r="AU701" s="231" t="s">
        <v>82</v>
      </c>
      <c r="AY701" s="19" t="s">
        <v>138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19" t="s">
        <v>80</v>
      </c>
      <c r="BK701" s="232">
        <f>ROUND(I701*H701,2)</f>
        <v>0</v>
      </c>
      <c r="BL701" s="19" t="s">
        <v>145</v>
      </c>
      <c r="BM701" s="231" t="s">
        <v>2172</v>
      </c>
    </row>
    <row r="702" s="2" customFormat="1">
      <c r="A702" s="40"/>
      <c r="B702" s="41"/>
      <c r="C702" s="42"/>
      <c r="D702" s="233" t="s">
        <v>147</v>
      </c>
      <c r="E702" s="42"/>
      <c r="F702" s="234" t="s">
        <v>1578</v>
      </c>
      <c r="G702" s="42"/>
      <c r="H702" s="42"/>
      <c r="I702" s="138"/>
      <c r="J702" s="42"/>
      <c r="K702" s="42"/>
      <c r="L702" s="46"/>
      <c r="M702" s="235"/>
      <c r="N702" s="236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147</v>
      </c>
      <c r="AU702" s="19" t="s">
        <v>82</v>
      </c>
    </row>
    <row r="703" s="13" customFormat="1">
      <c r="A703" s="13"/>
      <c r="B703" s="237"/>
      <c r="C703" s="238"/>
      <c r="D703" s="233" t="s">
        <v>149</v>
      </c>
      <c r="E703" s="239" t="s">
        <v>19</v>
      </c>
      <c r="F703" s="240" t="s">
        <v>1580</v>
      </c>
      <c r="G703" s="238"/>
      <c r="H703" s="241">
        <v>2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149</v>
      </c>
      <c r="AU703" s="247" t="s">
        <v>82</v>
      </c>
      <c r="AV703" s="13" t="s">
        <v>82</v>
      </c>
      <c r="AW703" s="13" t="s">
        <v>33</v>
      </c>
      <c r="AX703" s="13" t="s">
        <v>80</v>
      </c>
      <c r="AY703" s="247" t="s">
        <v>138</v>
      </c>
    </row>
    <row r="704" s="2" customFormat="1" ht="24" customHeight="1">
      <c r="A704" s="40"/>
      <c r="B704" s="41"/>
      <c r="C704" s="220" t="s">
        <v>1614</v>
      </c>
      <c r="D704" s="220" t="s">
        <v>140</v>
      </c>
      <c r="E704" s="221" t="s">
        <v>917</v>
      </c>
      <c r="F704" s="222" t="s">
        <v>918</v>
      </c>
      <c r="G704" s="223" t="s">
        <v>143</v>
      </c>
      <c r="H704" s="224">
        <v>352</v>
      </c>
      <c r="I704" s="225"/>
      <c r="J704" s="226">
        <f>ROUND(I704*H704,2)</f>
        <v>0</v>
      </c>
      <c r="K704" s="222" t="s">
        <v>144</v>
      </c>
      <c r="L704" s="46"/>
      <c r="M704" s="227" t="s">
        <v>19</v>
      </c>
      <c r="N704" s="228" t="s">
        <v>43</v>
      </c>
      <c r="O704" s="86"/>
      <c r="P704" s="229">
        <f>O704*H704</f>
        <v>0</v>
      </c>
      <c r="Q704" s="229">
        <v>0</v>
      </c>
      <c r="R704" s="229">
        <f>Q704*H704</f>
        <v>0</v>
      </c>
      <c r="S704" s="229">
        <v>0.02</v>
      </c>
      <c r="T704" s="230">
        <f>S704*H704</f>
        <v>7.04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31" t="s">
        <v>145</v>
      </c>
      <c r="AT704" s="231" t="s">
        <v>140</v>
      </c>
      <c r="AU704" s="231" t="s">
        <v>82</v>
      </c>
      <c r="AY704" s="19" t="s">
        <v>138</v>
      </c>
      <c r="BE704" s="232">
        <f>IF(N704="základní",J704,0)</f>
        <v>0</v>
      </c>
      <c r="BF704" s="232">
        <f>IF(N704="snížená",J704,0)</f>
        <v>0</v>
      </c>
      <c r="BG704" s="232">
        <f>IF(N704="zákl. přenesená",J704,0)</f>
        <v>0</v>
      </c>
      <c r="BH704" s="232">
        <f>IF(N704="sníž. přenesená",J704,0)</f>
        <v>0</v>
      </c>
      <c r="BI704" s="232">
        <f>IF(N704="nulová",J704,0)</f>
        <v>0</v>
      </c>
      <c r="BJ704" s="19" t="s">
        <v>80</v>
      </c>
      <c r="BK704" s="232">
        <f>ROUND(I704*H704,2)</f>
        <v>0</v>
      </c>
      <c r="BL704" s="19" t="s">
        <v>145</v>
      </c>
      <c r="BM704" s="231" t="s">
        <v>2173</v>
      </c>
    </row>
    <row r="705" s="2" customFormat="1">
      <c r="A705" s="40"/>
      <c r="B705" s="41"/>
      <c r="C705" s="42"/>
      <c r="D705" s="233" t="s">
        <v>147</v>
      </c>
      <c r="E705" s="42"/>
      <c r="F705" s="234" t="s">
        <v>918</v>
      </c>
      <c r="G705" s="42"/>
      <c r="H705" s="42"/>
      <c r="I705" s="138"/>
      <c r="J705" s="42"/>
      <c r="K705" s="42"/>
      <c r="L705" s="46"/>
      <c r="M705" s="235"/>
      <c r="N705" s="236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147</v>
      </c>
      <c r="AU705" s="19" t="s">
        <v>82</v>
      </c>
    </row>
    <row r="706" s="13" customFormat="1">
      <c r="A706" s="13"/>
      <c r="B706" s="237"/>
      <c r="C706" s="238"/>
      <c r="D706" s="233" t="s">
        <v>149</v>
      </c>
      <c r="E706" s="239" t="s">
        <v>19</v>
      </c>
      <c r="F706" s="240" t="s">
        <v>2174</v>
      </c>
      <c r="G706" s="238"/>
      <c r="H706" s="241">
        <v>352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149</v>
      </c>
      <c r="AU706" s="247" t="s">
        <v>82</v>
      </c>
      <c r="AV706" s="13" t="s">
        <v>82</v>
      </c>
      <c r="AW706" s="13" t="s">
        <v>33</v>
      </c>
      <c r="AX706" s="13" t="s">
        <v>80</v>
      </c>
      <c r="AY706" s="247" t="s">
        <v>138</v>
      </c>
    </row>
    <row r="707" s="2" customFormat="1" ht="24" customHeight="1">
      <c r="A707" s="40"/>
      <c r="B707" s="41"/>
      <c r="C707" s="220" t="s">
        <v>1620</v>
      </c>
      <c r="D707" s="220" t="s">
        <v>140</v>
      </c>
      <c r="E707" s="221" t="s">
        <v>1585</v>
      </c>
      <c r="F707" s="222" t="s">
        <v>1586</v>
      </c>
      <c r="G707" s="223" t="s">
        <v>143</v>
      </c>
      <c r="H707" s="224">
        <v>120</v>
      </c>
      <c r="I707" s="225"/>
      <c r="J707" s="226">
        <f>ROUND(I707*H707,2)</f>
        <v>0</v>
      </c>
      <c r="K707" s="222" t="s">
        <v>144</v>
      </c>
      <c r="L707" s="46"/>
      <c r="M707" s="227" t="s">
        <v>19</v>
      </c>
      <c r="N707" s="228" t="s">
        <v>43</v>
      </c>
      <c r="O707" s="86"/>
      <c r="P707" s="229">
        <f>O707*H707</f>
        <v>0</v>
      </c>
      <c r="Q707" s="229">
        <v>0</v>
      </c>
      <c r="R707" s="229">
        <f>Q707*H707</f>
        <v>0</v>
      </c>
      <c r="S707" s="229">
        <v>0</v>
      </c>
      <c r="T707" s="230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31" t="s">
        <v>145</v>
      </c>
      <c r="AT707" s="231" t="s">
        <v>140</v>
      </c>
      <c r="AU707" s="231" t="s">
        <v>82</v>
      </c>
      <c r="AY707" s="19" t="s">
        <v>138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19" t="s">
        <v>80</v>
      </c>
      <c r="BK707" s="232">
        <f>ROUND(I707*H707,2)</f>
        <v>0</v>
      </c>
      <c r="BL707" s="19" t="s">
        <v>145</v>
      </c>
      <c r="BM707" s="231" t="s">
        <v>2175</v>
      </c>
    </row>
    <row r="708" s="2" customFormat="1">
      <c r="A708" s="40"/>
      <c r="B708" s="41"/>
      <c r="C708" s="42"/>
      <c r="D708" s="233" t="s">
        <v>147</v>
      </c>
      <c r="E708" s="42"/>
      <c r="F708" s="234" t="s">
        <v>1586</v>
      </c>
      <c r="G708" s="42"/>
      <c r="H708" s="42"/>
      <c r="I708" s="138"/>
      <c r="J708" s="42"/>
      <c r="K708" s="42"/>
      <c r="L708" s="46"/>
      <c r="M708" s="235"/>
      <c r="N708" s="236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147</v>
      </c>
      <c r="AU708" s="19" t="s">
        <v>82</v>
      </c>
    </row>
    <row r="709" s="13" customFormat="1">
      <c r="A709" s="13"/>
      <c r="B709" s="237"/>
      <c r="C709" s="238"/>
      <c r="D709" s="233" t="s">
        <v>149</v>
      </c>
      <c r="E709" s="239" t="s">
        <v>19</v>
      </c>
      <c r="F709" s="240" t="s">
        <v>2176</v>
      </c>
      <c r="G709" s="238"/>
      <c r="H709" s="241">
        <v>120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7" t="s">
        <v>149</v>
      </c>
      <c r="AU709" s="247" t="s">
        <v>82</v>
      </c>
      <c r="AV709" s="13" t="s">
        <v>82</v>
      </c>
      <c r="AW709" s="13" t="s">
        <v>33</v>
      </c>
      <c r="AX709" s="13" t="s">
        <v>80</v>
      </c>
      <c r="AY709" s="247" t="s">
        <v>138</v>
      </c>
    </row>
    <row r="710" s="2" customFormat="1" ht="24" customHeight="1">
      <c r="A710" s="40"/>
      <c r="B710" s="41"/>
      <c r="C710" s="220" t="s">
        <v>1624</v>
      </c>
      <c r="D710" s="220" t="s">
        <v>140</v>
      </c>
      <c r="E710" s="221" t="s">
        <v>1590</v>
      </c>
      <c r="F710" s="222" t="s">
        <v>1591</v>
      </c>
      <c r="G710" s="223" t="s">
        <v>143</v>
      </c>
      <c r="H710" s="224">
        <v>3600</v>
      </c>
      <c r="I710" s="225"/>
      <c r="J710" s="226">
        <f>ROUND(I710*H710,2)</f>
        <v>0</v>
      </c>
      <c r="K710" s="222" t="s">
        <v>144</v>
      </c>
      <c r="L710" s="46"/>
      <c r="M710" s="227" t="s">
        <v>19</v>
      </c>
      <c r="N710" s="228" t="s">
        <v>43</v>
      </c>
      <c r="O710" s="86"/>
      <c r="P710" s="229">
        <f>O710*H710</f>
        <v>0</v>
      </c>
      <c r="Q710" s="229">
        <v>0</v>
      </c>
      <c r="R710" s="229">
        <f>Q710*H710</f>
        <v>0</v>
      </c>
      <c r="S710" s="229">
        <v>0</v>
      </c>
      <c r="T710" s="230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31" t="s">
        <v>145</v>
      </c>
      <c r="AT710" s="231" t="s">
        <v>140</v>
      </c>
      <c r="AU710" s="231" t="s">
        <v>82</v>
      </c>
      <c r="AY710" s="19" t="s">
        <v>138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19" t="s">
        <v>80</v>
      </c>
      <c r="BK710" s="232">
        <f>ROUND(I710*H710,2)</f>
        <v>0</v>
      </c>
      <c r="BL710" s="19" t="s">
        <v>145</v>
      </c>
      <c r="BM710" s="231" t="s">
        <v>2177</v>
      </c>
    </row>
    <row r="711" s="2" customFormat="1">
      <c r="A711" s="40"/>
      <c r="B711" s="41"/>
      <c r="C711" s="42"/>
      <c r="D711" s="233" t="s">
        <v>147</v>
      </c>
      <c r="E711" s="42"/>
      <c r="F711" s="234" t="s">
        <v>1591</v>
      </c>
      <c r="G711" s="42"/>
      <c r="H711" s="42"/>
      <c r="I711" s="138"/>
      <c r="J711" s="42"/>
      <c r="K711" s="42"/>
      <c r="L711" s="46"/>
      <c r="M711" s="235"/>
      <c r="N711" s="236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147</v>
      </c>
      <c r="AU711" s="19" t="s">
        <v>82</v>
      </c>
    </row>
    <row r="712" s="14" customFormat="1">
      <c r="A712" s="14"/>
      <c r="B712" s="249"/>
      <c r="C712" s="250"/>
      <c r="D712" s="233" t="s">
        <v>149</v>
      </c>
      <c r="E712" s="251" t="s">
        <v>19</v>
      </c>
      <c r="F712" s="252" t="s">
        <v>1593</v>
      </c>
      <c r="G712" s="250"/>
      <c r="H712" s="251" t="s">
        <v>19</v>
      </c>
      <c r="I712" s="253"/>
      <c r="J712" s="250"/>
      <c r="K712" s="250"/>
      <c r="L712" s="254"/>
      <c r="M712" s="255"/>
      <c r="N712" s="256"/>
      <c r="O712" s="256"/>
      <c r="P712" s="256"/>
      <c r="Q712" s="256"/>
      <c r="R712" s="256"/>
      <c r="S712" s="256"/>
      <c r="T712" s="25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8" t="s">
        <v>149</v>
      </c>
      <c r="AU712" s="258" t="s">
        <v>82</v>
      </c>
      <c r="AV712" s="14" t="s">
        <v>80</v>
      </c>
      <c r="AW712" s="14" t="s">
        <v>33</v>
      </c>
      <c r="AX712" s="14" t="s">
        <v>72</v>
      </c>
      <c r="AY712" s="258" t="s">
        <v>138</v>
      </c>
    </row>
    <row r="713" s="13" customFormat="1">
      <c r="A713" s="13"/>
      <c r="B713" s="237"/>
      <c r="C713" s="238"/>
      <c r="D713" s="233" t="s">
        <v>149</v>
      </c>
      <c r="E713" s="239" t="s">
        <v>19</v>
      </c>
      <c r="F713" s="240" t="s">
        <v>2178</v>
      </c>
      <c r="G713" s="238"/>
      <c r="H713" s="241">
        <v>3600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7" t="s">
        <v>149</v>
      </c>
      <c r="AU713" s="247" t="s">
        <v>82</v>
      </c>
      <c r="AV713" s="13" t="s">
        <v>82</v>
      </c>
      <c r="AW713" s="13" t="s">
        <v>33</v>
      </c>
      <c r="AX713" s="13" t="s">
        <v>80</v>
      </c>
      <c r="AY713" s="247" t="s">
        <v>138</v>
      </c>
    </row>
    <row r="714" s="2" customFormat="1" ht="24" customHeight="1">
      <c r="A714" s="40"/>
      <c r="B714" s="41"/>
      <c r="C714" s="220" t="s">
        <v>1630</v>
      </c>
      <c r="D714" s="220" t="s">
        <v>140</v>
      </c>
      <c r="E714" s="221" t="s">
        <v>1596</v>
      </c>
      <c r="F714" s="222" t="s">
        <v>1597</v>
      </c>
      <c r="G714" s="223" t="s">
        <v>143</v>
      </c>
      <c r="H714" s="224">
        <v>120</v>
      </c>
      <c r="I714" s="225"/>
      <c r="J714" s="226">
        <f>ROUND(I714*H714,2)</f>
        <v>0</v>
      </c>
      <c r="K714" s="222" t="s">
        <v>144</v>
      </c>
      <c r="L714" s="46"/>
      <c r="M714" s="227" t="s">
        <v>19</v>
      </c>
      <c r="N714" s="228" t="s">
        <v>43</v>
      </c>
      <c r="O714" s="86"/>
      <c r="P714" s="229">
        <f>O714*H714</f>
        <v>0</v>
      </c>
      <c r="Q714" s="229">
        <v>0</v>
      </c>
      <c r="R714" s="229">
        <f>Q714*H714</f>
        <v>0</v>
      </c>
      <c r="S714" s="229">
        <v>0</v>
      </c>
      <c r="T714" s="230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31" t="s">
        <v>145</v>
      </c>
      <c r="AT714" s="231" t="s">
        <v>140</v>
      </c>
      <c r="AU714" s="231" t="s">
        <v>82</v>
      </c>
      <c r="AY714" s="19" t="s">
        <v>138</v>
      </c>
      <c r="BE714" s="232">
        <f>IF(N714="základní",J714,0)</f>
        <v>0</v>
      </c>
      <c r="BF714" s="232">
        <f>IF(N714="snížená",J714,0)</f>
        <v>0</v>
      </c>
      <c r="BG714" s="232">
        <f>IF(N714="zákl. přenesená",J714,0)</f>
        <v>0</v>
      </c>
      <c r="BH714" s="232">
        <f>IF(N714="sníž. přenesená",J714,0)</f>
        <v>0</v>
      </c>
      <c r="BI714" s="232">
        <f>IF(N714="nulová",J714,0)</f>
        <v>0</v>
      </c>
      <c r="BJ714" s="19" t="s">
        <v>80</v>
      </c>
      <c r="BK714" s="232">
        <f>ROUND(I714*H714,2)</f>
        <v>0</v>
      </c>
      <c r="BL714" s="19" t="s">
        <v>145</v>
      </c>
      <c r="BM714" s="231" t="s">
        <v>2179</v>
      </c>
    </row>
    <row r="715" s="2" customFormat="1">
      <c r="A715" s="40"/>
      <c r="B715" s="41"/>
      <c r="C715" s="42"/>
      <c r="D715" s="233" t="s">
        <v>147</v>
      </c>
      <c r="E715" s="42"/>
      <c r="F715" s="234" t="s">
        <v>1597</v>
      </c>
      <c r="G715" s="42"/>
      <c r="H715" s="42"/>
      <c r="I715" s="138"/>
      <c r="J715" s="42"/>
      <c r="K715" s="42"/>
      <c r="L715" s="46"/>
      <c r="M715" s="235"/>
      <c r="N715" s="236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147</v>
      </c>
      <c r="AU715" s="19" t="s">
        <v>82</v>
      </c>
    </row>
    <row r="716" s="13" customFormat="1">
      <c r="A716" s="13"/>
      <c r="B716" s="237"/>
      <c r="C716" s="238"/>
      <c r="D716" s="233" t="s">
        <v>149</v>
      </c>
      <c r="E716" s="239" t="s">
        <v>19</v>
      </c>
      <c r="F716" s="240" t="s">
        <v>2180</v>
      </c>
      <c r="G716" s="238"/>
      <c r="H716" s="241">
        <v>120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149</v>
      </c>
      <c r="AU716" s="247" t="s">
        <v>82</v>
      </c>
      <c r="AV716" s="13" t="s">
        <v>82</v>
      </c>
      <c r="AW716" s="13" t="s">
        <v>33</v>
      </c>
      <c r="AX716" s="13" t="s">
        <v>80</v>
      </c>
      <c r="AY716" s="247" t="s">
        <v>138</v>
      </c>
    </row>
    <row r="717" s="2" customFormat="1" ht="24" customHeight="1">
      <c r="A717" s="40"/>
      <c r="B717" s="41"/>
      <c r="C717" s="220" t="s">
        <v>1635</v>
      </c>
      <c r="D717" s="220" t="s">
        <v>140</v>
      </c>
      <c r="E717" s="221" t="s">
        <v>1601</v>
      </c>
      <c r="F717" s="222" t="s">
        <v>1602</v>
      </c>
      <c r="G717" s="223" t="s">
        <v>184</v>
      </c>
      <c r="H717" s="224">
        <v>145.75</v>
      </c>
      <c r="I717" s="225"/>
      <c r="J717" s="226">
        <f>ROUND(I717*H717,2)</f>
        <v>0</v>
      </c>
      <c r="K717" s="222" t="s">
        <v>144</v>
      </c>
      <c r="L717" s="46"/>
      <c r="M717" s="227" t="s">
        <v>19</v>
      </c>
      <c r="N717" s="228" t="s">
        <v>43</v>
      </c>
      <c r="O717" s="86"/>
      <c r="P717" s="229">
        <f>O717*H717</f>
        <v>0</v>
      </c>
      <c r="Q717" s="229">
        <v>0</v>
      </c>
      <c r="R717" s="229">
        <f>Q717*H717</f>
        <v>0</v>
      </c>
      <c r="S717" s="229">
        <v>2.5</v>
      </c>
      <c r="T717" s="230">
        <f>S717*H717</f>
        <v>364.375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31" t="s">
        <v>145</v>
      </c>
      <c r="AT717" s="231" t="s">
        <v>140</v>
      </c>
      <c r="AU717" s="231" t="s">
        <v>82</v>
      </c>
      <c r="AY717" s="19" t="s">
        <v>138</v>
      </c>
      <c r="BE717" s="232">
        <f>IF(N717="základní",J717,0)</f>
        <v>0</v>
      </c>
      <c r="BF717" s="232">
        <f>IF(N717="snížená",J717,0)</f>
        <v>0</v>
      </c>
      <c r="BG717" s="232">
        <f>IF(N717="zákl. přenesená",J717,0)</f>
        <v>0</v>
      </c>
      <c r="BH717" s="232">
        <f>IF(N717="sníž. přenesená",J717,0)</f>
        <v>0</v>
      </c>
      <c r="BI717" s="232">
        <f>IF(N717="nulová",J717,0)</f>
        <v>0</v>
      </c>
      <c r="BJ717" s="19" t="s">
        <v>80</v>
      </c>
      <c r="BK717" s="232">
        <f>ROUND(I717*H717,2)</f>
        <v>0</v>
      </c>
      <c r="BL717" s="19" t="s">
        <v>145</v>
      </c>
      <c r="BM717" s="231" t="s">
        <v>2181</v>
      </c>
    </row>
    <row r="718" s="2" customFormat="1">
      <c r="A718" s="40"/>
      <c r="B718" s="41"/>
      <c r="C718" s="42"/>
      <c r="D718" s="233" t="s">
        <v>147</v>
      </c>
      <c r="E718" s="42"/>
      <c r="F718" s="234" t="s">
        <v>1602</v>
      </c>
      <c r="G718" s="42"/>
      <c r="H718" s="42"/>
      <c r="I718" s="138"/>
      <c r="J718" s="42"/>
      <c r="K718" s="42"/>
      <c r="L718" s="46"/>
      <c r="M718" s="235"/>
      <c r="N718" s="236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147</v>
      </c>
      <c r="AU718" s="19" t="s">
        <v>82</v>
      </c>
    </row>
    <row r="719" s="14" customFormat="1">
      <c r="A719" s="14"/>
      <c r="B719" s="249"/>
      <c r="C719" s="250"/>
      <c r="D719" s="233" t="s">
        <v>149</v>
      </c>
      <c r="E719" s="251" t="s">
        <v>19</v>
      </c>
      <c r="F719" s="252" t="s">
        <v>1604</v>
      </c>
      <c r="G719" s="250"/>
      <c r="H719" s="251" t="s">
        <v>19</v>
      </c>
      <c r="I719" s="253"/>
      <c r="J719" s="250"/>
      <c r="K719" s="250"/>
      <c r="L719" s="254"/>
      <c r="M719" s="255"/>
      <c r="N719" s="256"/>
      <c r="O719" s="256"/>
      <c r="P719" s="256"/>
      <c r="Q719" s="256"/>
      <c r="R719" s="256"/>
      <c r="S719" s="256"/>
      <c r="T719" s="25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8" t="s">
        <v>149</v>
      </c>
      <c r="AU719" s="258" t="s">
        <v>82</v>
      </c>
      <c r="AV719" s="14" t="s">
        <v>80</v>
      </c>
      <c r="AW719" s="14" t="s">
        <v>33</v>
      </c>
      <c r="AX719" s="14" t="s">
        <v>72</v>
      </c>
      <c r="AY719" s="258" t="s">
        <v>138</v>
      </c>
    </row>
    <row r="720" s="13" customFormat="1">
      <c r="A720" s="13"/>
      <c r="B720" s="237"/>
      <c r="C720" s="238"/>
      <c r="D720" s="233" t="s">
        <v>149</v>
      </c>
      <c r="E720" s="239" t="s">
        <v>19</v>
      </c>
      <c r="F720" s="240" t="s">
        <v>2182</v>
      </c>
      <c r="G720" s="238"/>
      <c r="H720" s="241">
        <v>48.75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149</v>
      </c>
      <c r="AU720" s="247" t="s">
        <v>82</v>
      </c>
      <c r="AV720" s="13" t="s">
        <v>82</v>
      </c>
      <c r="AW720" s="13" t="s">
        <v>33</v>
      </c>
      <c r="AX720" s="13" t="s">
        <v>72</v>
      </c>
      <c r="AY720" s="247" t="s">
        <v>138</v>
      </c>
    </row>
    <row r="721" s="13" customFormat="1">
      <c r="A721" s="13"/>
      <c r="B721" s="237"/>
      <c r="C721" s="238"/>
      <c r="D721" s="233" t="s">
        <v>149</v>
      </c>
      <c r="E721" s="239" t="s">
        <v>19</v>
      </c>
      <c r="F721" s="240" t="s">
        <v>2183</v>
      </c>
      <c r="G721" s="238"/>
      <c r="H721" s="241">
        <v>63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7" t="s">
        <v>149</v>
      </c>
      <c r="AU721" s="247" t="s">
        <v>82</v>
      </c>
      <c r="AV721" s="13" t="s">
        <v>82</v>
      </c>
      <c r="AW721" s="13" t="s">
        <v>33</v>
      </c>
      <c r="AX721" s="13" t="s">
        <v>72</v>
      </c>
      <c r="AY721" s="247" t="s">
        <v>138</v>
      </c>
    </row>
    <row r="722" s="13" customFormat="1">
      <c r="A722" s="13"/>
      <c r="B722" s="237"/>
      <c r="C722" s="238"/>
      <c r="D722" s="233" t="s">
        <v>149</v>
      </c>
      <c r="E722" s="239" t="s">
        <v>19</v>
      </c>
      <c r="F722" s="240" t="s">
        <v>2184</v>
      </c>
      <c r="G722" s="238"/>
      <c r="H722" s="241">
        <v>34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149</v>
      </c>
      <c r="AU722" s="247" t="s">
        <v>82</v>
      </c>
      <c r="AV722" s="13" t="s">
        <v>82</v>
      </c>
      <c r="AW722" s="13" t="s">
        <v>33</v>
      </c>
      <c r="AX722" s="13" t="s">
        <v>72</v>
      </c>
      <c r="AY722" s="247" t="s">
        <v>138</v>
      </c>
    </row>
    <row r="723" s="15" customFormat="1">
      <c r="A723" s="15"/>
      <c r="B723" s="276"/>
      <c r="C723" s="277"/>
      <c r="D723" s="233" t="s">
        <v>149</v>
      </c>
      <c r="E723" s="278" t="s">
        <v>19</v>
      </c>
      <c r="F723" s="279" t="s">
        <v>953</v>
      </c>
      <c r="G723" s="277"/>
      <c r="H723" s="280">
        <v>145.75</v>
      </c>
      <c r="I723" s="281"/>
      <c r="J723" s="277"/>
      <c r="K723" s="277"/>
      <c r="L723" s="282"/>
      <c r="M723" s="283"/>
      <c r="N723" s="284"/>
      <c r="O723" s="284"/>
      <c r="P723" s="284"/>
      <c r="Q723" s="284"/>
      <c r="R723" s="284"/>
      <c r="S723" s="284"/>
      <c r="T723" s="28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86" t="s">
        <v>149</v>
      </c>
      <c r="AU723" s="286" t="s">
        <v>82</v>
      </c>
      <c r="AV723" s="15" t="s">
        <v>145</v>
      </c>
      <c r="AW723" s="15" t="s">
        <v>33</v>
      </c>
      <c r="AX723" s="15" t="s">
        <v>80</v>
      </c>
      <c r="AY723" s="286" t="s">
        <v>138</v>
      </c>
    </row>
    <row r="724" s="2" customFormat="1" ht="16.5" customHeight="1">
      <c r="A724" s="40"/>
      <c r="B724" s="41"/>
      <c r="C724" s="220" t="s">
        <v>1641</v>
      </c>
      <c r="D724" s="220" t="s">
        <v>140</v>
      </c>
      <c r="E724" s="221" t="s">
        <v>2185</v>
      </c>
      <c r="F724" s="222" t="s">
        <v>2186</v>
      </c>
      <c r="G724" s="223" t="s">
        <v>184</v>
      </c>
      <c r="H724" s="224">
        <v>1.6200000000000001</v>
      </c>
      <c r="I724" s="225"/>
      <c r="J724" s="226">
        <f>ROUND(I724*H724,2)</f>
        <v>0</v>
      </c>
      <c r="K724" s="222" t="s">
        <v>144</v>
      </c>
      <c r="L724" s="46"/>
      <c r="M724" s="227" t="s">
        <v>19</v>
      </c>
      <c r="N724" s="228" t="s">
        <v>43</v>
      </c>
      <c r="O724" s="86"/>
      <c r="P724" s="229">
        <f>O724*H724</f>
        <v>0</v>
      </c>
      <c r="Q724" s="229">
        <v>0.12</v>
      </c>
      <c r="R724" s="229">
        <f>Q724*H724</f>
        <v>0.19440000000000002</v>
      </c>
      <c r="S724" s="229">
        <v>2.2000000000000002</v>
      </c>
      <c r="T724" s="230">
        <f>S724*H724</f>
        <v>3.5640000000000005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31" t="s">
        <v>145</v>
      </c>
      <c r="AT724" s="231" t="s">
        <v>140</v>
      </c>
      <c r="AU724" s="231" t="s">
        <v>82</v>
      </c>
      <c r="AY724" s="19" t="s">
        <v>138</v>
      </c>
      <c r="BE724" s="232">
        <f>IF(N724="základní",J724,0)</f>
        <v>0</v>
      </c>
      <c r="BF724" s="232">
        <f>IF(N724="snížená",J724,0)</f>
        <v>0</v>
      </c>
      <c r="BG724" s="232">
        <f>IF(N724="zákl. přenesená",J724,0)</f>
        <v>0</v>
      </c>
      <c r="BH724" s="232">
        <f>IF(N724="sníž. přenesená",J724,0)</f>
        <v>0</v>
      </c>
      <c r="BI724" s="232">
        <f>IF(N724="nulová",J724,0)</f>
        <v>0</v>
      </c>
      <c r="BJ724" s="19" t="s">
        <v>80</v>
      </c>
      <c r="BK724" s="232">
        <f>ROUND(I724*H724,2)</f>
        <v>0</v>
      </c>
      <c r="BL724" s="19" t="s">
        <v>145</v>
      </c>
      <c r="BM724" s="231" t="s">
        <v>2187</v>
      </c>
    </row>
    <row r="725" s="2" customFormat="1">
      <c r="A725" s="40"/>
      <c r="B725" s="41"/>
      <c r="C725" s="42"/>
      <c r="D725" s="233" t="s">
        <v>147</v>
      </c>
      <c r="E725" s="42"/>
      <c r="F725" s="234" t="s">
        <v>2186</v>
      </c>
      <c r="G725" s="42"/>
      <c r="H725" s="42"/>
      <c r="I725" s="138"/>
      <c r="J725" s="42"/>
      <c r="K725" s="42"/>
      <c r="L725" s="46"/>
      <c r="M725" s="235"/>
      <c r="N725" s="236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147</v>
      </c>
      <c r="AU725" s="19" t="s">
        <v>82</v>
      </c>
    </row>
    <row r="726" s="13" customFormat="1">
      <c r="A726" s="13"/>
      <c r="B726" s="237"/>
      <c r="C726" s="238"/>
      <c r="D726" s="233" t="s">
        <v>149</v>
      </c>
      <c r="E726" s="239" t="s">
        <v>19</v>
      </c>
      <c r="F726" s="240" t="s">
        <v>2188</v>
      </c>
      <c r="G726" s="238"/>
      <c r="H726" s="241">
        <v>0.97999999999999998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7" t="s">
        <v>149</v>
      </c>
      <c r="AU726" s="247" t="s">
        <v>82</v>
      </c>
      <c r="AV726" s="13" t="s">
        <v>82</v>
      </c>
      <c r="AW726" s="13" t="s">
        <v>33</v>
      </c>
      <c r="AX726" s="13" t="s">
        <v>72</v>
      </c>
      <c r="AY726" s="247" t="s">
        <v>138</v>
      </c>
    </row>
    <row r="727" s="13" customFormat="1">
      <c r="A727" s="13"/>
      <c r="B727" s="237"/>
      <c r="C727" s="238"/>
      <c r="D727" s="233" t="s">
        <v>149</v>
      </c>
      <c r="E727" s="239" t="s">
        <v>19</v>
      </c>
      <c r="F727" s="240" t="s">
        <v>2189</v>
      </c>
      <c r="G727" s="238"/>
      <c r="H727" s="241">
        <v>0.17999999999999999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7" t="s">
        <v>149</v>
      </c>
      <c r="AU727" s="247" t="s">
        <v>82</v>
      </c>
      <c r="AV727" s="13" t="s">
        <v>82</v>
      </c>
      <c r="AW727" s="13" t="s">
        <v>33</v>
      </c>
      <c r="AX727" s="13" t="s">
        <v>72</v>
      </c>
      <c r="AY727" s="247" t="s">
        <v>138</v>
      </c>
    </row>
    <row r="728" s="13" customFormat="1">
      <c r="A728" s="13"/>
      <c r="B728" s="237"/>
      <c r="C728" s="238"/>
      <c r="D728" s="233" t="s">
        <v>149</v>
      </c>
      <c r="E728" s="239" t="s">
        <v>19</v>
      </c>
      <c r="F728" s="240" t="s">
        <v>2190</v>
      </c>
      <c r="G728" s="238"/>
      <c r="H728" s="241">
        <v>0.46000000000000002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149</v>
      </c>
      <c r="AU728" s="247" t="s">
        <v>82</v>
      </c>
      <c r="AV728" s="13" t="s">
        <v>82</v>
      </c>
      <c r="AW728" s="13" t="s">
        <v>33</v>
      </c>
      <c r="AX728" s="13" t="s">
        <v>72</v>
      </c>
      <c r="AY728" s="247" t="s">
        <v>138</v>
      </c>
    </row>
    <row r="729" s="15" customFormat="1">
      <c r="A729" s="15"/>
      <c r="B729" s="276"/>
      <c r="C729" s="277"/>
      <c r="D729" s="233" t="s">
        <v>149</v>
      </c>
      <c r="E729" s="278" t="s">
        <v>19</v>
      </c>
      <c r="F729" s="279" t="s">
        <v>953</v>
      </c>
      <c r="G729" s="277"/>
      <c r="H729" s="280">
        <v>1.6200000000000001</v>
      </c>
      <c r="I729" s="281"/>
      <c r="J729" s="277"/>
      <c r="K729" s="277"/>
      <c r="L729" s="282"/>
      <c r="M729" s="283"/>
      <c r="N729" s="284"/>
      <c r="O729" s="284"/>
      <c r="P729" s="284"/>
      <c r="Q729" s="284"/>
      <c r="R729" s="284"/>
      <c r="S729" s="284"/>
      <c r="T729" s="28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86" t="s">
        <v>149</v>
      </c>
      <c r="AU729" s="286" t="s">
        <v>82</v>
      </c>
      <c r="AV729" s="15" t="s">
        <v>145</v>
      </c>
      <c r="AW729" s="15" t="s">
        <v>33</v>
      </c>
      <c r="AX729" s="15" t="s">
        <v>80</v>
      </c>
      <c r="AY729" s="286" t="s">
        <v>138</v>
      </c>
    </row>
    <row r="730" s="2" customFormat="1" ht="16.5" customHeight="1">
      <c r="A730" s="40"/>
      <c r="B730" s="41"/>
      <c r="C730" s="220" t="s">
        <v>1650</v>
      </c>
      <c r="D730" s="220" t="s">
        <v>140</v>
      </c>
      <c r="E730" s="221" t="s">
        <v>2191</v>
      </c>
      <c r="F730" s="222" t="s">
        <v>2192</v>
      </c>
      <c r="G730" s="223" t="s">
        <v>184</v>
      </c>
      <c r="H730" s="224">
        <v>1.8020000000000001</v>
      </c>
      <c r="I730" s="225"/>
      <c r="J730" s="226">
        <f>ROUND(I730*H730,2)</f>
        <v>0</v>
      </c>
      <c r="K730" s="222" t="s">
        <v>144</v>
      </c>
      <c r="L730" s="46"/>
      <c r="M730" s="227" t="s">
        <v>19</v>
      </c>
      <c r="N730" s="228" t="s">
        <v>43</v>
      </c>
      <c r="O730" s="86"/>
      <c r="P730" s="229">
        <f>O730*H730</f>
        <v>0</v>
      </c>
      <c r="Q730" s="229">
        <v>0.12171</v>
      </c>
      <c r="R730" s="229">
        <f>Q730*H730</f>
        <v>0.21932142000000002</v>
      </c>
      <c r="S730" s="229">
        <v>2.3999999999999999</v>
      </c>
      <c r="T730" s="230">
        <f>S730*H730</f>
        <v>4.3247999999999998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31" t="s">
        <v>145</v>
      </c>
      <c r="AT730" s="231" t="s">
        <v>140</v>
      </c>
      <c r="AU730" s="231" t="s">
        <v>82</v>
      </c>
      <c r="AY730" s="19" t="s">
        <v>138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19" t="s">
        <v>80</v>
      </c>
      <c r="BK730" s="232">
        <f>ROUND(I730*H730,2)</f>
        <v>0</v>
      </c>
      <c r="BL730" s="19" t="s">
        <v>145</v>
      </c>
      <c r="BM730" s="231" t="s">
        <v>2193</v>
      </c>
    </row>
    <row r="731" s="2" customFormat="1">
      <c r="A731" s="40"/>
      <c r="B731" s="41"/>
      <c r="C731" s="42"/>
      <c r="D731" s="233" t="s">
        <v>147</v>
      </c>
      <c r="E731" s="42"/>
      <c r="F731" s="234" t="s">
        <v>2192</v>
      </c>
      <c r="G731" s="42"/>
      <c r="H731" s="42"/>
      <c r="I731" s="138"/>
      <c r="J731" s="42"/>
      <c r="K731" s="42"/>
      <c r="L731" s="46"/>
      <c r="M731" s="235"/>
      <c r="N731" s="236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147</v>
      </c>
      <c r="AU731" s="19" t="s">
        <v>82</v>
      </c>
    </row>
    <row r="732" s="13" customFormat="1">
      <c r="A732" s="13"/>
      <c r="B732" s="237"/>
      <c r="C732" s="238"/>
      <c r="D732" s="233" t="s">
        <v>149</v>
      </c>
      <c r="E732" s="239" t="s">
        <v>19</v>
      </c>
      <c r="F732" s="240" t="s">
        <v>2194</v>
      </c>
      <c r="G732" s="238"/>
      <c r="H732" s="241">
        <v>1.8020000000000001</v>
      </c>
      <c r="I732" s="242"/>
      <c r="J732" s="238"/>
      <c r="K732" s="238"/>
      <c r="L732" s="243"/>
      <c r="M732" s="244"/>
      <c r="N732" s="245"/>
      <c r="O732" s="245"/>
      <c r="P732" s="245"/>
      <c r="Q732" s="245"/>
      <c r="R732" s="245"/>
      <c r="S732" s="245"/>
      <c r="T732" s="24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7" t="s">
        <v>149</v>
      </c>
      <c r="AU732" s="247" t="s">
        <v>82</v>
      </c>
      <c r="AV732" s="13" t="s">
        <v>82</v>
      </c>
      <c r="AW732" s="13" t="s">
        <v>33</v>
      </c>
      <c r="AX732" s="13" t="s">
        <v>80</v>
      </c>
      <c r="AY732" s="247" t="s">
        <v>138</v>
      </c>
    </row>
    <row r="733" s="2" customFormat="1" ht="16.5" customHeight="1">
      <c r="A733" s="40"/>
      <c r="B733" s="41"/>
      <c r="C733" s="220" t="s">
        <v>1660</v>
      </c>
      <c r="D733" s="220" t="s">
        <v>140</v>
      </c>
      <c r="E733" s="221" t="s">
        <v>2195</v>
      </c>
      <c r="F733" s="222" t="s">
        <v>2196</v>
      </c>
      <c r="G733" s="223" t="s">
        <v>184</v>
      </c>
      <c r="H733" s="224">
        <v>28.370999999999999</v>
      </c>
      <c r="I733" s="225"/>
      <c r="J733" s="226">
        <f>ROUND(I733*H733,2)</f>
        <v>0</v>
      </c>
      <c r="K733" s="222" t="s">
        <v>144</v>
      </c>
      <c r="L733" s="46"/>
      <c r="M733" s="227" t="s">
        <v>19</v>
      </c>
      <c r="N733" s="228" t="s">
        <v>43</v>
      </c>
      <c r="O733" s="86"/>
      <c r="P733" s="229">
        <f>O733*H733</f>
        <v>0</v>
      </c>
      <c r="Q733" s="229">
        <v>0.12</v>
      </c>
      <c r="R733" s="229">
        <f>Q733*H733</f>
        <v>3.4045199999999998</v>
      </c>
      <c r="S733" s="229">
        <v>2.4900000000000002</v>
      </c>
      <c r="T733" s="230">
        <f>S733*H733</f>
        <v>70.643789999999996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31" t="s">
        <v>145</v>
      </c>
      <c r="AT733" s="231" t="s">
        <v>140</v>
      </c>
      <c r="AU733" s="231" t="s">
        <v>82</v>
      </c>
      <c r="AY733" s="19" t="s">
        <v>138</v>
      </c>
      <c r="BE733" s="232">
        <f>IF(N733="základní",J733,0)</f>
        <v>0</v>
      </c>
      <c r="BF733" s="232">
        <f>IF(N733="snížená",J733,0)</f>
        <v>0</v>
      </c>
      <c r="BG733" s="232">
        <f>IF(N733="zákl. přenesená",J733,0)</f>
        <v>0</v>
      </c>
      <c r="BH733" s="232">
        <f>IF(N733="sníž. přenesená",J733,0)</f>
        <v>0</v>
      </c>
      <c r="BI733" s="232">
        <f>IF(N733="nulová",J733,0)</f>
        <v>0</v>
      </c>
      <c r="BJ733" s="19" t="s">
        <v>80</v>
      </c>
      <c r="BK733" s="232">
        <f>ROUND(I733*H733,2)</f>
        <v>0</v>
      </c>
      <c r="BL733" s="19" t="s">
        <v>145</v>
      </c>
      <c r="BM733" s="231" t="s">
        <v>2197</v>
      </c>
    </row>
    <row r="734" s="2" customFormat="1">
      <c r="A734" s="40"/>
      <c r="B734" s="41"/>
      <c r="C734" s="42"/>
      <c r="D734" s="233" t="s">
        <v>147</v>
      </c>
      <c r="E734" s="42"/>
      <c r="F734" s="234" t="s">
        <v>2196</v>
      </c>
      <c r="G734" s="42"/>
      <c r="H734" s="42"/>
      <c r="I734" s="138"/>
      <c r="J734" s="42"/>
      <c r="K734" s="42"/>
      <c r="L734" s="46"/>
      <c r="M734" s="235"/>
      <c r="N734" s="236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147</v>
      </c>
      <c r="AU734" s="19" t="s">
        <v>82</v>
      </c>
    </row>
    <row r="735" s="14" customFormat="1">
      <c r="A735" s="14"/>
      <c r="B735" s="249"/>
      <c r="C735" s="250"/>
      <c r="D735" s="233" t="s">
        <v>149</v>
      </c>
      <c r="E735" s="251" t="s">
        <v>19</v>
      </c>
      <c r="F735" s="252" t="s">
        <v>2198</v>
      </c>
      <c r="G735" s="250"/>
      <c r="H735" s="251" t="s">
        <v>19</v>
      </c>
      <c r="I735" s="253"/>
      <c r="J735" s="250"/>
      <c r="K735" s="250"/>
      <c r="L735" s="254"/>
      <c r="M735" s="255"/>
      <c r="N735" s="256"/>
      <c r="O735" s="256"/>
      <c r="P735" s="256"/>
      <c r="Q735" s="256"/>
      <c r="R735" s="256"/>
      <c r="S735" s="256"/>
      <c r="T735" s="25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8" t="s">
        <v>149</v>
      </c>
      <c r="AU735" s="258" t="s">
        <v>82</v>
      </c>
      <c r="AV735" s="14" t="s">
        <v>80</v>
      </c>
      <c r="AW735" s="14" t="s">
        <v>33</v>
      </c>
      <c r="AX735" s="14" t="s">
        <v>72</v>
      </c>
      <c r="AY735" s="258" t="s">
        <v>138</v>
      </c>
    </row>
    <row r="736" s="13" customFormat="1">
      <c r="A736" s="13"/>
      <c r="B736" s="237"/>
      <c r="C736" s="238"/>
      <c r="D736" s="233" t="s">
        <v>149</v>
      </c>
      <c r="E736" s="239" t="s">
        <v>19</v>
      </c>
      <c r="F736" s="240" t="s">
        <v>2199</v>
      </c>
      <c r="G736" s="238"/>
      <c r="H736" s="241">
        <v>28.370999999999999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149</v>
      </c>
      <c r="AU736" s="247" t="s">
        <v>82</v>
      </c>
      <c r="AV736" s="13" t="s">
        <v>82</v>
      </c>
      <c r="AW736" s="13" t="s">
        <v>33</v>
      </c>
      <c r="AX736" s="13" t="s">
        <v>80</v>
      </c>
      <c r="AY736" s="247" t="s">
        <v>138</v>
      </c>
    </row>
    <row r="737" s="2" customFormat="1" ht="24" customHeight="1">
      <c r="A737" s="40"/>
      <c r="B737" s="41"/>
      <c r="C737" s="220" t="s">
        <v>1671</v>
      </c>
      <c r="D737" s="220" t="s">
        <v>140</v>
      </c>
      <c r="E737" s="221" t="s">
        <v>1615</v>
      </c>
      <c r="F737" s="222" t="s">
        <v>1616</v>
      </c>
      <c r="G737" s="223" t="s">
        <v>143</v>
      </c>
      <c r="H737" s="224">
        <v>37.049999999999997</v>
      </c>
      <c r="I737" s="225"/>
      <c r="J737" s="226">
        <f>ROUND(I737*H737,2)</f>
        <v>0</v>
      </c>
      <c r="K737" s="222" t="s">
        <v>144</v>
      </c>
      <c r="L737" s="46"/>
      <c r="M737" s="227" t="s">
        <v>19</v>
      </c>
      <c r="N737" s="228" t="s">
        <v>43</v>
      </c>
      <c r="O737" s="86"/>
      <c r="P737" s="229">
        <f>O737*H737</f>
        <v>0</v>
      </c>
      <c r="Q737" s="229">
        <v>0</v>
      </c>
      <c r="R737" s="229">
        <f>Q737*H737</f>
        <v>0</v>
      </c>
      <c r="S737" s="229">
        <v>0.432</v>
      </c>
      <c r="T737" s="230">
        <f>S737*H737</f>
        <v>16.005599999999998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31" t="s">
        <v>145</v>
      </c>
      <c r="AT737" s="231" t="s">
        <v>140</v>
      </c>
      <c r="AU737" s="231" t="s">
        <v>82</v>
      </c>
      <c r="AY737" s="19" t="s">
        <v>138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19" t="s">
        <v>80</v>
      </c>
      <c r="BK737" s="232">
        <f>ROUND(I737*H737,2)</f>
        <v>0</v>
      </c>
      <c r="BL737" s="19" t="s">
        <v>145</v>
      </c>
      <c r="BM737" s="231" t="s">
        <v>2200</v>
      </c>
    </row>
    <row r="738" s="2" customFormat="1">
      <c r="A738" s="40"/>
      <c r="B738" s="41"/>
      <c r="C738" s="42"/>
      <c r="D738" s="233" t="s">
        <v>147</v>
      </c>
      <c r="E738" s="42"/>
      <c r="F738" s="234" t="s">
        <v>1616</v>
      </c>
      <c r="G738" s="42"/>
      <c r="H738" s="42"/>
      <c r="I738" s="138"/>
      <c r="J738" s="42"/>
      <c r="K738" s="42"/>
      <c r="L738" s="46"/>
      <c r="M738" s="235"/>
      <c r="N738" s="236"/>
      <c r="O738" s="86"/>
      <c r="P738" s="86"/>
      <c r="Q738" s="86"/>
      <c r="R738" s="86"/>
      <c r="S738" s="86"/>
      <c r="T738" s="87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147</v>
      </c>
      <c r="AU738" s="19" t="s">
        <v>82</v>
      </c>
    </row>
    <row r="739" s="14" customFormat="1">
      <c r="A739" s="14"/>
      <c r="B739" s="249"/>
      <c r="C739" s="250"/>
      <c r="D739" s="233" t="s">
        <v>149</v>
      </c>
      <c r="E739" s="251" t="s">
        <v>19</v>
      </c>
      <c r="F739" s="252" t="s">
        <v>1618</v>
      </c>
      <c r="G739" s="250"/>
      <c r="H739" s="251" t="s">
        <v>19</v>
      </c>
      <c r="I739" s="253"/>
      <c r="J739" s="250"/>
      <c r="K739" s="250"/>
      <c r="L739" s="254"/>
      <c r="M739" s="255"/>
      <c r="N739" s="256"/>
      <c r="O739" s="256"/>
      <c r="P739" s="256"/>
      <c r="Q739" s="256"/>
      <c r="R739" s="256"/>
      <c r="S739" s="256"/>
      <c r="T739" s="25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8" t="s">
        <v>149</v>
      </c>
      <c r="AU739" s="258" t="s">
        <v>82</v>
      </c>
      <c r="AV739" s="14" t="s">
        <v>80</v>
      </c>
      <c r="AW739" s="14" t="s">
        <v>33</v>
      </c>
      <c r="AX739" s="14" t="s">
        <v>72</v>
      </c>
      <c r="AY739" s="258" t="s">
        <v>138</v>
      </c>
    </row>
    <row r="740" s="13" customFormat="1">
      <c r="A740" s="13"/>
      <c r="B740" s="237"/>
      <c r="C740" s="238"/>
      <c r="D740" s="233" t="s">
        <v>149</v>
      </c>
      <c r="E740" s="239" t="s">
        <v>19</v>
      </c>
      <c r="F740" s="240" t="s">
        <v>2201</v>
      </c>
      <c r="G740" s="238"/>
      <c r="H740" s="241">
        <v>37.049999999999997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149</v>
      </c>
      <c r="AU740" s="247" t="s">
        <v>82</v>
      </c>
      <c r="AV740" s="13" t="s">
        <v>82</v>
      </c>
      <c r="AW740" s="13" t="s">
        <v>33</v>
      </c>
      <c r="AX740" s="13" t="s">
        <v>80</v>
      </c>
      <c r="AY740" s="247" t="s">
        <v>138</v>
      </c>
    </row>
    <row r="741" s="2" customFormat="1" ht="24" customHeight="1">
      <c r="A741" s="40"/>
      <c r="B741" s="41"/>
      <c r="C741" s="220" t="s">
        <v>1676</v>
      </c>
      <c r="D741" s="220" t="s">
        <v>140</v>
      </c>
      <c r="E741" s="221" t="s">
        <v>922</v>
      </c>
      <c r="F741" s="222" t="s">
        <v>923</v>
      </c>
      <c r="G741" s="223" t="s">
        <v>526</v>
      </c>
      <c r="H741" s="224">
        <v>2</v>
      </c>
      <c r="I741" s="225"/>
      <c r="J741" s="226">
        <f>ROUND(I741*H741,2)</f>
        <v>0</v>
      </c>
      <c r="K741" s="222" t="s">
        <v>144</v>
      </c>
      <c r="L741" s="46"/>
      <c r="M741" s="227" t="s">
        <v>19</v>
      </c>
      <c r="N741" s="228" t="s">
        <v>43</v>
      </c>
      <c r="O741" s="86"/>
      <c r="P741" s="229">
        <f>O741*H741</f>
        <v>0</v>
      </c>
      <c r="Q741" s="229">
        <v>0</v>
      </c>
      <c r="R741" s="229">
        <f>Q741*H741</f>
        <v>0</v>
      </c>
      <c r="S741" s="229">
        <v>0.082000000000000003</v>
      </c>
      <c r="T741" s="230">
        <f>S741*H741</f>
        <v>0.16400000000000001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31" t="s">
        <v>145</v>
      </c>
      <c r="AT741" s="231" t="s">
        <v>140</v>
      </c>
      <c r="AU741" s="231" t="s">
        <v>82</v>
      </c>
      <c r="AY741" s="19" t="s">
        <v>138</v>
      </c>
      <c r="BE741" s="232">
        <f>IF(N741="základní",J741,0)</f>
        <v>0</v>
      </c>
      <c r="BF741" s="232">
        <f>IF(N741="snížená",J741,0)</f>
        <v>0</v>
      </c>
      <c r="BG741" s="232">
        <f>IF(N741="zákl. přenesená",J741,0)</f>
        <v>0</v>
      </c>
      <c r="BH741" s="232">
        <f>IF(N741="sníž. přenesená",J741,0)</f>
        <v>0</v>
      </c>
      <c r="BI741" s="232">
        <f>IF(N741="nulová",J741,0)</f>
        <v>0</v>
      </c>
      <c r="BJ741" s="19" t="s">
        <v>80</v>
      </c>
      <c r="BK741" s="232">
        <f>ROUND(I741*H741,2)</f>
        <v>0</v>
      </c>
      <c r="BL741" s="19" t="s">
        <v>145</v>
      </c>
      <c r="BM741" s="231" t="s">
        <v>2202</v>
      </c>
    </row>
    <row r="742" s="2" customFormat="1">
      <c r="A742" s="40"/>
      <c r="B742" s="41"/>
      <c r="C742" s="42"/>
      <c r="D742" s="233" t="s">
        <v>147</v>
      </c>
      <c r="E742" s="42"/>
      <c r="F742" s="234" t="s">
        <v>923</v>
      </c>
      <c r="G742" s="42"/>
      <c r="H742" s="42"/>
      <c r="I742" s="138"/>
      <c r="J742" s="42"/>
      <c r="K742" s="42"/>
      <c r="L742" s="46"/>
      <c r="M742" s="235"/>
      <c r="N742" s="236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147</v>
      </c>
      <c r="AU742" s="19" t="s">
        <v>82</v>
      </c>
    </row>
    <row r="743" s="14" customFormat="1">
      <c r="A743" s="14"/>
      <c r="B743" s="249"/>
      <c r="C743" s="250"/>
      <c r="D743" s="233" t="s">
        <v>149</v>
      </c>
      <c r="E743" s="251" t="s">
        <v>19</v>
      </c>
      <c r="F743" s="252" t="s">
        <v>1622</v>
      </c>
      <c r="G743" s="250"/>
      <c r="H743" s="251" t="s">
        <v>19</v>
      </c>
      <c r="I743" s="253"/>
      <c r="J743" s="250"/>
      <c r="K743" s="250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149</v>
      </c>
      <c r="AU743" s="258" t="s">
        <v>82</v>
      </c>
      <c r="AV743" s="14" t="s">
        <v>80</v>
      </c>
      <c r="AW743" s="14" t="s">
        <v>33</v>
      </c>
      <c r="AX743" s="14" t="s">
        <v>72</v>
      </c>
      <c r="AY743" s="258" t="s">
        <v>138</v>
      </c>
    </row>
    <row r="744" s="13" customFormat="1">
      <c r="A744" s="13"/>
      <c r="B744" s="237"/>
      <c r="C744" s="238"/>
      <c r="D744" s="233" t="s">
        <v>149</v>
      </c>
      <c r="E744" s="239" t="s">
        <v>19</v>
      </c>
      <c r="F744" s="240" t="s">
        <v>1623</v>
      </c>
      <c r="G744" s="238"/>
      <c r="H744" s="241">
        <v>2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149</v>
      </c>
      <c r="AU744" s="247" t="s">
        <v>82</v>
      </c>
      <c r="AV744" s="13" t="s">
        <v>82</v>
      </c>
      <c r="AW744" s="13" t="s">
        <v>33</v>
      </c>
      <c r="AX744" s="13" t="s">
        <v>80</v>
      </c>
      <c r="AY744" s="247" t="s">
        <v>138</v>
      </c>
    </row>
    <row r="745" s="2" customFormat="1" ht="16.5" customHeight="1">
      <c r="A745" s="40"/>
      <c r="B745" s="41"/>
      <c r="C745" s="220" t="s">
        <v>1683</v>
      </c>
      <c r="D745" s="220" t="s">
        <v>140</v>
      </c>
      <c r="E745" s="221" t="s">
        <v>1625</v>
      </c>
      <c r="F745" s="222" t="s">
        <v>1626</v>
      </c>
      <c r="G745" s="223" t="s">
        <v>496</v>
      </c>
      <c r="H745" s="224">
        <v>15.4</v>
      </c>
      <c r="I745" s="225"/>
      <c r="J745" s="226">
        <f>ROUND(I745*H745,2)</f>
        <v>0</v>
      </c>
      <c r="K745" s="222" t="s">
        <v>144</v>
      </c>
      <c r="L745" s="46"/>
      <c r="M745" s="227" t="s">
        <v>19</v>
      </c>
      <c r="N745" s="228" t="s">
        <v>43</v>
      </c>
      <c r="O745" s="86"/>
      <c r="P745" s="229">
        <f>O745*H745</f>
        <v>0</v>
      </c>
      <c r="Q745" s="229">
        <v>8.0000000000000007E-05</v>
      </c>
      <c r="R745" s="229">
        <f>Q745*H745</f>
        <v>0.001232</v>
      </c>
      <c r="S745" s="229">
        <v>0.017999999999999999</v>
      </c>
      <c r="T745" s="230">
        <f>S745*H745</f>
        <v>0.2772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31" t="s">
        <v>145</v>
      </c>
      <c r="AT745" s="231" t="s">
        <v>140</v>
      </c>
      <c r="AU745" s="231" t="s">
        <v>82</v>
      </c>
      <c r="AY745" s="19" t="s">
        <v>138</v>
      </c>
      <c r="BE745" s="232">
        <f>IF(N745="základní",J745,0)</f>
        <v>0</v>
      </c>
      <c r="BF745" s="232">
        <f>IF(N745="snížená",J745,0)</f>
        <v>0</v>
      </c>
      <c r="BG745" s="232">
        <f>IF(N745="zákl. přenesená",J745,0)</f>
        <v>0</v>
      </c>
      <c r="BH745" s="232">
        <f>IF(N745="sníž. přenesená",J745,0)</f>
        <v>0</v>
      </c>
      <c r="BI745" s="232">
        <f>IF(N745="nulová",J745,0)</f>
        <v>0</v>
      </c>
      <c r="BJ745" s="19" t="s">
        <v>80</v>
      </c>
      <c r="BK745" s="232">
        <f>ROUND(I745*H745,2)</f>
        <v>0</v>
      </c>
      <c r="BL745" s="19" t="s">
        <v>145</v>
      </c>
      <c r="BM745" s="231" t="s">
        <v>2203</v>
      </c>
    </row>
    <row r="746" s="2" customFormat="1">
      <c r="A746" s="40"/>
      <c r="B746" s="41"/>
      <c r="C746" s="42"/>
      <c r="D746" s="233" t="s">
        <v>147</v>
      </c>
      <c r="E746" s="42"/>
      <c r="F746" s="234" t="s">
        <v>1626</v>
      </c>
      <c r="G746" s="42"/>
      <c r="H746" s="42"/>
      <c r="I746" s="138"/>
      <c r="J746" s="42"/>
      <c r="K746" s="42"/>
      <c r="L746" s="46"/>
      <c r="M746" s="235"/>
      <c r="N746" s="236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147</v>
      </c>
      <c r="AU746" s="19" t="s">
        <v>82</v>
      </c>
    </row>
    <row r="747" s="14" customFormat="1">
      <c r="A747" s="14"/>
      <c r="B747" s="249"/>
      <c r="C747" s="250"/>
      <c r="D747" s="233" t="s">
        <v>149</v>
      </c>
      <c r="E747" s="251" t="s">
        <v>19</v>
      </c>
      <c r="F747" s="252" t="s">
        <v>1628</v>
      </c>
      <c r="G747" s="250"/>
      <c r="H747" s="251" t="s">
        <v>19</v>
      </c>
      <c r="I747" s="253"/>
      <c r="J747" s="250"/>
      <c r="K747" s="250"/>
      <c r="L747" s="254"/>
      <c r="M747" s="255"/>
      <c r="N747" s="256"/>
      <c r="O747" s="256"/>
      <c r="P747" s="256"/>
      <c r="Q747" s="256"/>
      <c r="R747" s="256"/>
      <c r="S747" s="256"/>
      <c r="T747" s="25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8" t="s">
        <v>149</v>
      </c>
      <c r="AU747" s="258" t="s">
        <v>82</v>
      </c>
      <c r="AV747" s="14" t="s">
        <v>80</v>
      </c>
      <c r="AW747" s="14" t="s">
        <v>33</v>
      </c>
      <c r="AX747" s="14" t="s">
        <v>72</v>
      </c>
      <c r="AY747" s="258" t="s">
        <v>138</v>
      </c>
    </row>
    <row r="748" s="13" customFormat="1">
      <c r="A748" s="13"/>
      <c r="B748" s="237"/>
      <c r="C748" s="238"/>
      <c r="D748" s="233" t="s">
        <v>149</v>
      </c>
      <c r="E748" s="239" t="s">
        <v>19</v>
      </c>
      <c r="F748" s="240" t="s">
        <v>2204</v>
      </c>
      <c r="G748" s="238"/>
      <c r="H748" s="241">
        <v>15.4</v>
      </c>
      <c r="I748" s="242"/>
      <c r="J748" s="238"/>
      <c r="K748" s="238"/>
      <c r="L748" s="243"/>
      <c r="M748" s="244"/>
      <c r="N748" s="245"/>
      <c r="O748" s="245"/>
      <c r="P748" s="245"/>
      <c r="Q748" s="245"/>
      <c r="R748" s="245"/>
      <c r="S748" s="245"/>
      <c r="T748" s="24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7" t="s">
        <v>149</v>
      </c>
      <c r="AU748" s="247" t="s">
        <v>82</v>
      </c>
      <c r="AV748" s="13" t="s">
        <v>82</v>
      </c>
      <c r="AW748" s="13" t="s">
        <v>33</v>
      </c>
      <c r="AX748" s="13" t="s">
        <v>80</v>
      </c>
      <c r="AY748" s="247" t="s">
        <v>138</v>
      </c>
    </row>
    <row r="749" s="2" customFormat="1" ht="24" customHeight="1">
      <c r="A749" s="40"/>
      <c r="B749" s="41"/>
      <c r="C749" s="220" t="s">
        <v>1685</v>
      </c>
      <c r="D749" s="220" t="s">
        <v>140</v>
      </c>
      <c r="E749" s="221" t="s">
        <v>1631</v>
      </c>
      <c r="F749" s="222" t="s">
        <v>1632</v>
      </c>
      <c r="G749" s="223" t="s">
        <v>143</v>
      </c>
      <c r="H749" s="224">
        <v>62</v>
      </c>
      <c r="I749" s="225"/>
      <c r="J749" s="226">
        <f>ROUND(I749*H749,2)</f>
        <v>0</v>
      </c>
      <c r="K749" s="222" t="s">
        <v>144</v>
      </c>
      <c r="L749" s="46"/>
      <c r="M749" s="227" t="s">
        <v>19</v>
      </c>
      <c r="N749" s="228" t="s">
        <v>43</v>
      </c>
      <c r="O749" s="86"/>
      <c r="P749" s="229">
        <f>O749*H749</f>
        <v>0</v>
      </c>
      <c r="Q749" s="229">
        <v>0.0050600000000000003</v>
      </c>
      <c r="R749" s="229">
        <f>Q749*H749</f>
        <v>0.31372</v>
      </c>
      <c r="S749" s="229">
        <v>0.0050000000000000001</v>
      </c>
      <c r="T749" s="230">
        <f>S749*H749</f>
        <v>0.31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31" t="s">
        <v>145</v>
      </c>
      <c r="AT749" s="231" t="s">
        <v>140</v>
      </c>
      <c r="AU749" s="231" t="s">
        <v>82</v>
      </c>
      <c r="AY749" s="19" t="s">
        <v>138</v>
      </c>
      <c r="BE749" s="232">
        <f>IF(N749="základní",J749,0)</f>
        <v>0</v>
      </c>
      <c r="BF749" s="232">
        <f>IF(N749="snížená",J749,0)</f>
        <v>0</v>
      </c>
      <c r="BG749" s="232">
        <f>IF(N749="zákl. přenesená",J749,0)</f>
        <v>0</v>
      </c>
      <c r="BH749" s="232">
        <f>IF(N749="sníž. přenesená",J749,0)</f>
        <v>0</v>
      </c>
      <c r="BI749" s="232">
        <f>IF(N749="nulová",J749,0)</f>
        <v>0</v>
      </c>
      <c r="BJ749" s="19" t="s">
        <v>80</v>
      </c>
      <c r="BK749" s="232">
        <f>ROUND(I749*H749,2)</f>
        <v>0</v>
      </c>
      <c r="BL749" s="19" t="s">
        <v>145</v>
      </c>
      <c r="BM749" s="231" t="s">
        <v>2205</v>
      </c>
    </row>
    <row r="750" s="2" customFormat="1">
      <c r="A750" s="40"/>
      <c r="B750" s="41"/>
      <c r="C750" s="42"/>
      <c r="D750" s="233" t="s">
        <v>147</v>
      </c>
      <c r="E750" s="42"/>
      <c r="F750" s="234" t="s">
        <v>1632</v>
      </c>
      <c r="G750" s="42"/>
      <c r="H750" s="42"/>
      <c r="I750" s="138"/>
      <c r="J750" s="42"/>
      <c r="K750" s="42"/>
      <c r="L750" s="46"/>
      <c r="M750" s="235"/>
      <c r="N750" s="236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147</v>
      </c>
      <c r="AU750" s="19" t="s">
        <v>82</v>
      </c>
    </row>
    <row r="751" s="13" customFormat="1">
      <c r="A751" s="13"/>
      <c r="B751" s="237"/>
      <c r="C751" s="238"/>
      <c r="D751" s="233" t="s">
        <v>149</v>
      </c>
      <c r="E751" s="239" t="s">
        <v>19</v>
      </c>
      <c r="F751" s="240" t="s">
        <v>2206</v>
      </c>
      <c r="G751" s="238"/>
      <c r="H751" s="241">
        <v>62</v>
      </c>
      <c r="I751" s="242"/>
      <c r="J751" s="238"/>
      <c r="K751" s="238"/>
      <c r="L751" s="243"/>
      <c r="M751" s="244"/>
      <c r="N751" s="245"/>
      <c r="O751" s="245"/>
      <c r="P751" s="245"/>
      <c r="Q751" s="245"/>
      <c r="R751" s="245"/>
      <c r="S751" s="245"/>
      <c r="T751" s="246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7" t="s">
        <v>149</v>
      </c>
      <c r="AU751" s="247" t="s">
        <v>82</v>
      </c>
      <c r="AV751" s="13" t="s">
        <v>82</v>
      </c>
      <c r="AW751" s="13" t="s">
        <v>33</v>
      </c>
      <c r="AX751" s="13" t="s">
        <v>80</v>
      </c>
      <c r="AY751" s="247" t="s">
        <v>138</v>
      </c>
    </row>
    <row r="752" s="12" customFormat="1" ht="22.8" customHeight="1">
      <c r="A752" s="12"/>
      <c r="B752" s="204"/>
      <c r="C752" s="205"/>
      <c r="D752" s="206" t="s">
        <v>71</v>
      </c>
      <c r="E752" s="218" t="s">
        <v>605</v>
      </c>
      <c r="F752" s="218" t="s">
        <v>606</v>
      </c>
      <c r="G752" s="205"/>
      <c r="H752" s="205"/>
      <c r="I752" s="208"/>
      <c r="J752" s="219">
        <f>BK752</f>
        <v>0</v>
      </c>
      <c r="K752" s="205"/>
      <c r="L752" s="210"/>
      <c r="M752" s="211"/>
      <c r="N752" s="212"/>
      <c r="O752" s="212"/>
      <c r="P752" s="213">
        <f>SUM(P753:P817)</f>
        <v>0</v>
      </c>
      <c r="Q752" s="212"/>
      <c r="R752" s="213">
        <f>SUM(R753:R817)</f>
        <v>0</v>
      </c>
      <c r="S752" s="212"/>
      <c r="T752" s="214">
        <f>SUM(T753:T817)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5" t="s">
        <v>80</v>
      </c>
      <c r="AT752" s="216" t="s">
        <v>71</v>
      </c>
      <c r="AU752" s="216" t="s">
        <v>80</v>
      </c>
      <c r="AY752" s="215" t="s">
        <v>138</v>
      </c>
      <c r="BK752" s="217">
        <f>SUM(BK753:BK817)</f>
        <v>0</v>
      </c>
    </row>
    <row r="753" s="2" customFormat="1" ht="24" customHeight="1">
      <c r="A753" s="40"/>
      <c r="B753" s="41"/>
      <c r="C753" s="220" t="s">
        <v>1693</v>
      </c>
      <c r="D753" s="220" t="s">
        <v>140</v>
      </c>
      <c r="E753" s="221" t="s">
        <v>1636</v>
      </c>
      <c r="F753" s="222" t="s">
        <v>2207</v>
      </c>
      <c r="G753" s="223" t="s">
        <v>305</v>
      </c>
      <c r="H753" s="224">
        <v>13.452999999999999</v>
      </c>
      <c r="I753" s="225"/>
      <c r="J753" s="226">
        <f>ROUND(I753*H753,2)</f>
        <v>0</v>
      </c>
      <c r="K753" s="222" t="s">
        <v>144</v>
      </c>
      <c r="L753" s="46"/>
      <c r="M753" s="227" t="s">
        <v>19</v>
      </c>
      <c r="N753" s="228" t="s">
        <v>43</v>
      </c>
      <c r="O753" s="86"/>
      <c r="P753" s="229">
        <f>O753*H753</f>
        <v>0</v>
      </c>
      <c r="Q753" s="229">
        <v>0</v>
      </c>
      <c r="R753" s="229">
        <f>Q753*H753</f>
        <v>0</v>
      </c>
      <c r="S753" s="229">
        <v>0</v>
      </c>
      <c r="T753" s="230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31" t="s">
        <v>145</v>
      </c>
      <c r="AT753" s="231" t="s">
        <v>140</v>
      </c>
      <c r="AU753" s="231" t="s">
        <v>82</v>
      </c>
      <c r="AY753" s="19" t="s">
        <v>138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19" t="s">
        <v>80</v>
      </c>
      <c r="BK753" s="232">
        <f>ROUND(I753*H753,2)</f>
        <v>0</v>
      </c>
      <c r="BL753" s="19" t="s">
        <v>145</v>
      </c>
      <c r="BM753" s="231" t="s">
        <v>2208</v>
      </c>
    </row>
    <row r="754" s="2" customFormat="1">
      <c r="A754" s="40"/>
      <c r="B754" s="41"/>
      <c r="C754" s="42"/>
      <c r="D754" s="233" t="s">
        <v>147</v>
      </c>
      <c r="E754" s="42"/>
      <c r="F754" s="234" t="s">
        <v>2207</v>
      </c>
      <c r="G754" s="42"/>
      <c r="H754" s="42"/>
      <c r="I754" s="138"/>
      <c r="J754" s="42"/>
      <c r="K754" s="42"/>
      <c r="L754" s="46"/>
      <c r="M754" s="235"/>
      <c r="N754" s="236"/>
      <c r="O754" s="86"/>
      <c r="P754" s="86"/>
      <c r="Q754" s="86"/>
      <c r="R754" s="86"/>
      <c r="S754" s="86"/>
      <c r="T754" s="87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T754" s="19" t="s">
        <v>147</v>
      </c>
      <c r="AU754" s="19" t="s">
        <v>82</v>
      </c>
    </row>
    <row r="755" s="14" customFormat="1">
      <c r="A755" s="14"/>
      <c r="B755" s="249"/>
      <c r="C755" s="250"/>
      <c r="D755" s="233" t="s">
        <v>149</v>
      </c>
      <c r="E755" s="251" t="s">
        <v>19</v>
      </c>
      <c r="F755" s="252" t="s">
        <v>1639</v>
      </c>
      <c r="G755" s="250"/>
      <c r="H755" s="251" t="s">
        <v>19</v>
      </c>
      <c r="I755" s="253"/>
      <c r="J755" s="250"/>
      <c r="K755" s="250"/>
      <c r="L755" s="254"/>
      <c r="M755" s="255"/>
      <c r="N755" s="256"/>
      <c r="O755" s="256"/>
      <c r="P755" s="256"/>
      <c r="Q755" s="256"/>
      <c r="R755" s="256"/>
      <c r="S755" s="256"/>
      <c r="T755" s="257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8" t="s">
        <v>149</v>
      </c>
      <c r="AU755" s="258" t="s">
        <v>82</v>
      </c>
      <c r="AV755" s="14" t="s">
        <v>80</v>
      </c>
      <c r="AW755" s="14" t="s">
        <v>33</v>
      </c>
      <c r="AX755" s="14" t="s">
        <v>72</v>
      </c>
      <c r="AY755" s="258" t="s">
        <v>138</v>
      </c>
    </row>
    <row r="756" s="13" customFormat="1">
      <c r="A756" s="13"/>
      <c r="B756" s="237"/>
      <c r="C756" s="238"/>
      <c r="D756" s="233" t="s">
        <v>149</v>
      </c>
      <c r="E756" s="239" t="s">
        <v>19</v>
      </c>
      <c r="F756" s="240" t="s">
        <v>1640</v>
      </c>
      <c r="G756" s="238"/>
      <c r="H756" s="241">
        <v>5.4020000000000001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7" t="s">
        <v>149</v>
      </c>
      <c r="AU756" s="247" t="s">
        <v>82</v>
      </c>
      <c r="AV756" s="13" t="s">
        <v>82</v>
      </c>
      <c r="AW756" s="13" t="s">
        <v>33</v>
      </c>
      <c r="AX756" s="13" t="s">
        <v>72</v>
      </c>
      <c r="AY756" s="247" t="s">
        <v>138</v>
      </c>
    </row>
    <row r="757" s="13" customFormat="1">
      <c r="A757" s="13"/>
      <c r="B757" s="237"/>
      <c r="C757" s="238"/>
      <c r="D757" s="233" t="s">
        <v>149</v>
      </c>
      <c r="E757" s="239" t="s">
        <v>19</v>
      </c>
      <c r="F757" s="240" t="s">
        <v>2209</v>
      </c>
      <c r="G757" s="238"/>
      <c r="H757" s="241">
        <v>3.726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7" t="s">
        <v>149</v>
      </c>
      <c r="AU757" s="247" t="s">
        <v>82</v>
      </c>
      <c r="AV757" s="13" t="s">
        <v>82</v>
      </c>
      <c r="AW757" s="13" t="s">
        <v>33</v>
      </c>
      <c r="AX757" s="13" t="s">
        <v>72</v>
      </c>
      <c r="AY757" s="247" t="s">
        <v>138</v>
      </c>
    </row>
    <row r="758" s="13" customFormat="1">
      <c r="A758" s="13"/>
      <c r="B758" s="237"/>
      <c r="C758" s="238"/>
      <c r="D758" s="233" t="s">
        <v>149</v>
      </c>
      <c r="E758" s="239" t="s">
        <v>19</v>
      </c>
      <c r="F758" s="240" t="s">
        <v>2210</v>
      </c>
      <c r="G758" s="238"/>
      <c r="H758" s="241">
        <v>4.3250000000000002</v>
      </c>
      <c r="I758" s="242"/>
      <c r="J758" s="238"/>
      <c r="K758" s="238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149</v>
      </c>
      <c r="AU758" s="247" t="s">
        <v>82</v>
      </c>
      <c r="AV758" s="13" t="s">
        <v>82</v>
      </c>
      <c r="AW758" s="13" t="s">
        <v>33</v>
      </c>
      <c r="AX758" s="13" t="s">
        <v>72</v>
      </c>
      <c r="AY758" s="247" t="s">
        <v>138</v>
      </c>
    </row>
    <row r="759" s="15" customFormat="1">
      <c r="A759" s="15"/>
      <c r="B759" s="276"/>
      <c r="C759" s="277"/>
      <c r="D759" s="233" t="s">
        <v>149</v>
      </c>
      <c r="E759" s="278" t="s">
        <v>19</v>
      </c>
      <c r="F759" s="279" t="s">
        <v>953</v>
      </c>
      <c r="G759" s="277"/>
      <c r="H759" s="280">
        <v>13.452999999999999</v>
      </c>
      <c r="I759" s="281"/>
      <c r="J759" s="277"/>
      <c r="K759" s="277"/>
      <c r="L759" s="282"/>
      <c r="M759" s="283"/>
      <c r="N759" s="284"/>
      <c r="O759" s="284"/>
      <c r="P759" s="284"/>
      <c r="Q759" s="284"/>
      <c r="R759" s="284"/>
      <c r="S759" s="284"/>
      <c r="T759" s="28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86" t="s">
        <v>149</v>
      </c>
      <c r="AU759" s="286" t="s">
        <v>82</v>
      </c>
      <c r="AV759" s="15" t="s">
        <v>145</v>
      </c>
      <c r="AW759" s="15" t="s">
        <v>33</v>
      </c>
      <c r="AX759" s="15" t="s">
        <v>80</v>
      </c>
      <c r="AY759" s="286" t="s">
        <v>138</v>
      </c>
    </row>
    <row r="760" s="2" customFormat="1" ht="24" customHeight="1">
      <c r="A760" s="40"/>
      <c r="B760" s="41"/>
      <c r="C760" s="220" t="s">
        <v>1703</v>
      </c>
      <c r="D760" s="220" t="s">
        <v>140</v>
      </c>
      <c r="E760" s="221" t="s">
        <v>1642</v>
      </c>
      <c r="F760" s="222" t="s">
        <v>1643</v>
      </c>
      <c r="G760" s="223" t="s">
        <v>305</v>
      </c>
      <c r="H760" s="224">
        <v>202.364</v>
      </c>
      <c r="I760" s="225"/>
      <c r="J760" s="226">
        <f>ROUND(I760*H760,2)</f>
        <v>0</v>
      </c>
      <c r="K760" s="222" t="s">
        <v>144</v>
      </c>
      <c r="L760" s="46"/>
      <c r="M760" s="227" t="s">
        <v>19</v>
      </c>
      <c r="N760" s="228" t="s">
        <v>43</v>
      </c>
      <c r="O760" s="86"/>
      <c r="P760" s="229">
        <f>O760*H760</f>
        <v>0</v>
      </c>
      <c r="Q760" s="229">
        <v>0</v>
      </c>
      <c r="R760" s="229">
        <f>Q760*H760</f>
        <v>0</v>
      </c>
      <c r="S760" s="229">
        <v>0</v>
      </c>
      <c r="T760" s="230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31" t="s">
        <v>145</v>
      </c>
      <c r="AT760" s="231" t="s">
        <v>140</v>
      </c>
      <c r="AU760" s="231" t="s">
        <v>82</v>
      </c>
      <c r="AY760" s="19" t="s">
        <v>138</v>
      </c>
      <c r="BE760" s="232">
        <f>IF(N760="základní",J760,0)</f>
        <v>0</v>
      </c>
      <c r="BF760" s="232">
        <f>IF(N760="snížená",J760,0)</f>
        <v>0</v>
      </c>
      <c r="BG760" s="232">
        <f>IF(N760="zákl. přenesená",J760,0)</f>
        <v>0</v>
      </c>
      <c r="BH760" s="232">
        <f>IF(N760="sníž. přenesená",J760,0)</f>
        <v>0</v>
      </c>
      <c r="BI760" s="232">
        <f>IF(N760="nulová",J760,0)</f>
        <v>0</v>
      </c>
      <c r="BJ760" s="19" t="s">
        <v>80</v>
      </c>
      <c r="BK760" s="232">
        <f>ROUND(I760*H760,2)</f>
        <v>0</v>
      </c>
      <c r="BL760" s="19" t="s">
        <v>145</v>
      </c>
      <c r="BM760" s="231" t="s">
        <v>2211</v>
      </c>
    </row>
    <row r="761" s="2" customFormat="1">
      <c r="A761" s="40"/>
      <c r="B761" s="41"/>
      <c r="C761" s="42"/>
      <c r="D761" s="233" t="s">
        <v>147</v>
      </c>
      <c r="E761" s="42"/>
      <c r="F761" s="234" t="s">
        <v>1643</v>
      </c>
      <c r="G761" s="42"/>
      <c r="H761" s="42"/>
      <c r="I761" s="138"/>
      <c r="J761" s="42"/>
      <c r="K761" s="42"/>
      <c r="L761" s="46"/>
      <c r="M761" s="235"/>
      <c r="N761" s="236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147</v>
      </c>
      <c r="AU761" s="19" t="s">
        <v>82</v>
      </c>
    </row>
    <row r="762" s="14" customFormat="1">
      <c r="A762" s="14"/>
      <c r="B762" s="249"/>
      <c r="C762" s="250"/>
      <c r="D762" s="233" t="s">
        <v>149</v>
      </c>
      <c r="E762" s="251" t="s">
        <v>19</v>
      </c>
      <c r="F762" s="252" t="s">
        <v>1645</v>
      </c>
      <c r="G762" s="250"/>
      <c r="H762" s="251" t="s">
        <v>19</v>
      </c>
      <c r="I762" s="253"/>
      <c r="J762" s="250"/>
      <c r="K762" s="250"/>
      <c r="L762" s="254"/>
      <c r="M762" s="255"/>
      <c r="N762" s="256"/>
      <c r="O762" s="256"/>
      <c r="P762" s="256"/>
      <c r="Q762" s="256"/>
      <c r="R762" s="256"/>
      <c r="S762" s="256"/>
      <c r="T762" s="257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8" t="s">
        <v>149</v>
      </c>
      <c r="AU762" s="258" t="s">
        <v>82</v>
      </c>
      <c r="AV762" s="14" t="s">
        <v>80</v>
      </c>
      <c r="AW762" s="14" t="s">
        <v>33</v>
      </c>
      <c r="AX762" s="14" t="s">
        <v>72</v>
      </c>
      <c r="AY762" s="258" t="s">
        <v>138</v>
      </c>
    </row>
    <row r="763" s="13" customFormat="1">
      <c r="A763" s="13"/>
      <c r="B763" s="237"/>
      <c r="C763" s="238"/>
      <c r="D763" s="233" t="s">
        <v>149</v>
      </c>
      <c r="E763" s="239" t="s">
        <v>19</v>
      </c>
      <c r="F763" s="240" t="s">
        <v>2212</v>
      </c>
      <c r="G763" s="238"/>
      <c r="H763" s="241">
        <v>12.164999999999999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149</v>
      </c>
      <c r="AU763" s="247" t="s">
        <v>82</v>
      </c>
      <c r="AV763" s="13" t="s">
        <v>82</v>
      </c>
      <c r="AW763" s="13" t="s">
        <v>33</v>
      </c>
      <c r="AX763" s="13" t="s">
        <v>72</v>
      </c>
      <c r="AY763" s="247" t="s">
        <v>138</v>
      </c>
    </row>
    <row r="764" s="13" customFormat="1">
      <c r="A764" s="13"/>
      <c r="B764" s="237"/>
      <c r="C764" s="238"/>
      <c r="D764" s="233" t="s">
        <v>149</v>
      </c>
      <c r="E764" s="239" t="s">
        <v>19</v>
      </c>
      <c r="F764" s="240" t="s">
        <v>2213</v>
      </c>
      <c r="G764" s="238"/>
      <c r="H764" s="241">
        <v>81.100999999999999</v>
      </c>
      <c r="I764" s="242"/>
      <c r="J764" s="238"/>
      <c r="K764" s="238"/>
      <c r="L764" s="243"/>
      <c r="M764" s="244"/>
      <c r="N764" s="245"/>
      <c r="O764" s="245"/>
      <c r="P764" s="245"/>
      <c r="Q764" s="245"/>
      <c r="R764" s="245"/>
      <c r="S764" s="245"/>
      <c r="T764" s="24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7" t="s">
        <v>149</v>
      </c>
      <c r="AU764" s="247" t="s">
        <v>82</v>
      </c>
      <c r="AV764" s="13" t="s">
        <v>82</v>
      </c>
      <c r="AW764" s="13" t="s">
        <v>33</v>
      </c>
      <c r="AX764" s="13" t="s">
        <v>72</v>
      </c>
      <c r="AY764" s="247" t="s">
        <v>138</v>
      </c>
    </row>
    <row r="765" s="16" customFormat="1">
      <c r="A765" s="16"/>
      <c r="B765" s="287"/>
      <c r="C765" s="288"/>
      <c r="D765" s="233" t="s">
        <v>149</v>
      </c>
      <c r="E765" s="289" t="s">
        <v>19</v>
      </c>
      <c r="F765" s="290" t="s">
        <v>1074</v>
      </c>
      <c r="G765" s="288"/>
      <c r="H765" s="291">
        <v>93.266000000000005</v>
      </c>
      <c r="I765" s="292"/>
      <c r="J765" s="288"/>
      <c r="K765" s="288"/>
      <c r="L765" s="293"/>
      <c r="M765" s="294"/>
      <c r="N765" s="295"/>
      <c r="O765" s="295"/>
      <c r="P765" s="295"/>
      <c r="Q765" s="295"/>
      <c r="R765" s="295"/>
      <c r="S765" s="295"/>
      <c r="T765" s="296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97" t="s">
        <v>149</v>
      </c>
      <c r="AU765" s="297" t="s">
        <v>82</v>
      </c>
      <c r="AV765" s="16" t="s">
        <v>155</v>
      </c>
      <c r="AW765" s="16" t="s">
        <v>33</v>
      </c>
      <c r="AX765" s="16" t="s">
        <v>72</v>
      </c>
      <c r="AY765" s="297" t="s">
        <v>138</v>
      </c>
    </row>
    <row r="766" s="14" customFormat="1">
      <c r="A766" s="14"/>
      <c r="B766" s="249"/>
      <c r="C766" s="250"/>
      <c r="D766" s="233" t="s">
        <v>149</v>
      </c>
      <c r="E766" s="251" t="s">
        <v>19</v>
      </c>
      <c r="F766" s="252" t="s">
        <v>1648</v>
      </c>
      <c r="G766" s="250"/>
      <c r="H766" s="251" t="s">
        <v>19</v>
      </c>
      <c r="I766" s="253"/>
      <c r="J766" s="250"/>
      <c r="K766" s="250"/>
      <c r="L766" s="254"/>
      <c r="M766" s="255"/>
      <c r="N766" s="256"/>
      <c r="O766" s="256"/>
      <c r="P766" s="256"/>
      <c r="Q766" s="256"/>
      <c r="R766" s="256"/>
      <c r="S766" s="256"/>
      <c r="T766" s="25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8" t="s">
        <v>149</v>
      </c>
      <c r="AU766" s="258" t="s">
        <v>82</v>
      </c>
      <c r="AV766" s="14" t="s">
        <v>80</v>
      </c>
      <c r="AW766" s="14" t="s">
        <v>33</v>
      </c>
      <c r="AX766" s="14" t="s">
        <v>72</v>
      </c>
      <c r="AY766" s="258" t="s">
        <v>138</v>
      </c>
    </row>
    <row r="767" s="13" customFormat="1">
      <c r="A767" s="13"/>
      <c r="B767" s="237"/>
      <c r="C767" s="238"/>
      <c r="D767" s="233" t="s">
        <v>149</v>
      </c>
      <c r="E767" s="239" t="s">
        <v>19</v>
      </c>
      <c r="F767" s="240" t="s">
        <v>2214</v>
      </c>
      <c r="G767" s="238"/>
      <c r="H767" s="241">
        <v>109.098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7" t="s">
        <v>149</v>
      </c>
      <c r="AU767" s="247" t="s">
        <v>82</v>
      </c>
      <c r="AV767" s="13" t="s">
        <v>82</v>
      </c>
      <c r="AW767" s="13" t="s">
        <v>33</v>
      </c>
      <c r="AX767" s="13" t="s">
        <v>72</v>
      </c>
      <c r="AY767" s="247" t="s">
        <v>138</v>
      </c>
    </row>
    <row r="768" s="16" customFormat="1">
      <c r="A768" s="16"/>
      <c r="B768" s="287"/>
      <c r="C768" s="288"/>
      <c r="D768" s="233" t="s">
        <v>149</v>
      </c>
      <c r="E768" s="289" t="s">
        <v>19</v>
      </c>
      <c r="F768" s="290" t="s">
        <v>1074</v>
      </c>
      <c r="G768" s="288"/>
      <c r="H768" s="291">
        <v>109.098</v>
      </c>
      <c r="I768" s="292"/>
      <c r="J768" s="288"/>
      <c r="K768" s="288"/>
      <c r="L768" s="293"/>
      <c r="M768" s="294"/>
      <c r="N768" s="295"/>
      <c r="O768" s="295"/>
      <c r="P768" s="295"/>
      <c r="Q768" s="295"/>
      <c r="R768" s="295"/>
      <c r="S768" s="295"/>
      <c r="T768" s="296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T768" s="297" t="s">
        <v>149</v>
      </c>
      <c r="AU768" s="297" t="s">
        <v>82</v>
      </c>
      <c r="AV768" s="16" t="s">
        <v>155</v>
      </c>
      <c r="AW768" s="16" t="s">
        <v>33</v>
      </c>
      <c r="AX768" s="16" t="s">
        <v>72</v>
      </c>
      <c r="AY768" s="297" t="s">
        <v>138</v>
      </c>
    </row>
    <row r="769" s="15" customFormat="1">
      <c r="A769" s="15"/>
      <c r="B769" s="276"/>
      <c r="C769" s="277"/>
      <c r="D769" s="233" t="s">
        <v>149</v>
      </c>
      <c r="E769" s="278" t="s">
        <v>19</v>
      </c>
      <c r="F769" s="279" t="s">
        <v>953</v>
      </c>
      <c r="G769" s="277"/>
      <c r="H769" s="280">
        <v>202.364</v>
      </c>
      <c r="I769" s="281"/>
      <c r="J769" s="277"/>
      <c r="K769" s="277"/>
      <c r="L769" s="282"/>
      <c r="M769" s="283"/>
      <c r="N769" s="284"/>
      <c r="O769" s="284"/>
      <c r="P769" s="284"/>
      <c r="Q769" s="284"/>
      <c r="R769" s="284"/>
      <c r="S769" s="284"/>
      <c r="T769" s="28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86" t="s">
        <v>149</v>
      </c>
      <c r="AU769" s="286" t="s">
        <v>82</v>
      </c>
      <c r="AV769" s="15" t="s">
        <v>145</v>
      </c>
      <c r="AW769" s="15" t="s">
        <v>33</v>
      </c>
      <c r="AX769" s="15" t="s">
        <v>80</v>
      </c>
      <c r="AY769" s="286" t="s">
        <v>138</v>
      </c>
    </row>
    <row r="770" s="2" customFormat="1" ht="16.5" customHeight="1">
      <c r="A770" s="40"/>
      <c r="B770" s="41"/>
      <c r="C770" s="220" t="s">
        <v>1709</v>
      </c>
      <c r="D770" s="220" t="s">
        <v>140</v>
      </c>
      <c r="E770" s="221" t="s">
        <v>1651</v>
      </c>
      <c r="F770" s="222" t="s">
        <v>1652</v>
      </c>
      <c r="G770" s="223" t="s">
        <v>305</v>
      </c>
      <c r="H770" s="224">
        <v>2632.4580000000001</v>
      </c>
      <c r="I770" s="225"/>
      <c r="J770" s="226">
        <f>ROUND(I770*H770,2)</f>
        <v>0</v>
      </c>
      <c r="K770" s="222" t="s">
        <v>144</v>
      </c>
      <c r="L770" s="46"/>
      <c r="M770" s="227" t="s">
        <v>19</v>
      </c>
      <c r="N770" s="228" t="s">
        <v>43</v>
      </c>
      <c r="O770" s="86"/>
      <c r="P770" s="229">
        <f>O770*H770</f>
        <v>0</v>
      </c>
      <c r="Q770" s="229">
        <v>0</v>
      </c>
      <c r="R770" s="229">
        <f>Q770*H770</f>
        <v>0</v>
      </c>
      <c r="S770" s="229">
        <v>0</v>
      </c>
      <c r="T770" s="230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31" t="s">
        <v>145</v>
      </c>
      <c r="AT770" s="231" t="s">
        <v>140</v>
      </c>
      <c r="AU770" s="231" t="s">
        <v>82</v>
      </c>
      <c r="AY770" s="19" t="s">
        <v>138</v>
      </c>
      <c r="BE770" s="232">
        <f>IF(N770="základní",J770,0)</f>
        <v>0</v>
      </c>
      <c r="BF770" s="232">
        <f>IF(N770="snížená",J770,0)</f>
        <v>0</v>
      </c>
      <c r="BG770" s="232">
        <f>IF(N770="zákl. přenesená",J770,0)</f>
        <v>0</v>
      </c>
      <c r="BH770" s="232">
        <f>IF(N770="sníž. přenesená",J770,0)</f>
        <v>0</v>
      </c>
      <c r="BI770" s="232">
        <f>IF(N770="nulová",J770,0)</f>
        <v>0</v>
      </c>
      <c r="BJ770" s="19" t="s">
        <v>80</v>
      </c>
      <c r="BK770" s="232">
        <f>ROUND(I770*H770,2)</f>
        <v>0</v>
      </c>
      <c r="BL770" s="19" t="s">
        <v>145</v>
      </c>
      <c r="BM770" s="231" t="s">
        <v>2215</v>
      </c>
    </row>
    <row r="771" s="2" customFormat="1">
      <c r="A771" s="40"/>
      <c r="B771" s="41"/>
      <c r="C771" s="42"/>
      <c r="D771" s="233" t="s">
        <v>147</v>
      </c>
      <c r="E771" s="42"/>
      <c r="F771" s="234" t="s">
        <v>1652</v>
      </c>
      <c r="G771" s="42"/>
      <c r="H771" s="42"/>
      <c r="I771" s="138"/>
      <c r="J771" s="42"/>
      <c r="K771" s="42"/>
      <c r="L771" s="46"/>
      <c r="M771" s="235"/>
      <c r="N771" s="236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147</v>
      </c>
      <c r="AU771" s="19" t="s">
        <v>82</v>
      </c>
    </row>
    <row r="772" s="14" customFormat="1">
      <c r="A772" s="14"/>
      <c r="B772" s="249"/>
      <c r="C772" s="250"/>
      <c r="D772" s="233" t="s">
        <v>149</v>
      </c>
      <c r="E772" s="251" t="s">
        <v>19</v>
      </c>
      <c r="F772" s="252" t="s">
        <v>1654</v>
      </c>
      <c r="G772" s="250"/>
      <c r="H772" s="251" t="s">
        <v>19</v>
      </c>
      <c r="I772" s="253"/>
      <c r="J772" s="250"/>
      <c r="K772" s="250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149</v>
      </c>
      <c r="AU772" s="258" t="s">
        <v>82</v>
      </c>
      <c r="AV772" s="14" t="s">
        <v>80</v>
      </c>
      <c r="AW772" s="14" t="s">
        <v>33</v>
      </c>
      <c r="AX772" s="14" t="s">
        <v>72</v>
      </c>
      <c r="AY772" s="258" t="s">
        <v>138</v>
      </c>
    </row>
    <row r="773" s="13" customFormat="1">
      <c r="A773" s="13"/>
      <c r="B773" s="237"/>
      <c r="C773" s="238"/>
      <c r="D773" s="233" t="s">
        <v>149</v>
      </c>
      <c r="E773" s="239" t="s">
        <v>19</v>
      </c>
      <c r="F773" s="240" t="s">
        <v>2216</v>
      </c>
      <c r="G773" s="238"/>
      <c r="H773" s="241">
        <v>2072.8620000000001</v>
      </c>
      <c r="I773" s="242"/>
      <c r="J773" s="238"/>
      <c r="K773" s="238"/>
      <c r="L773" s="243"/>
      <c r="M773" s="244"/>
      <c r="N773" s="245"/>
      <c r="O773" s="245"/>
      <c r="P773" s="245"/>
      <c r="Q773" s="245"/>
      <c r="R773" s="245"/>
      <c r="S773" s="245"/>
      <c r="T773" s="24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7" t="s">
        <v>149</v>
      </c>
      <c r="AU773" s="247" t="s">
        <v>82</v>
      </c>
      <c r="AV773" s="13" t="s">
        <v>82</v>
      </c>
      <c r="AW773" s="13" t="s">
        <v>33</v>
      </c>
      <c r="AX773" s="13" t="s">
        <v>72</v>
      </c>
      <c r="AY773" s="247" t="s">
        <v>138</v>
      </c>
    </row>
    <row r="774" s="14" customFormat="1">
      <c r="A774" s="14"/>
      <c r="B774" s="249"/>
      <c r="C774" s="250"/>
      <c r="D774" s="233" t="s">
        <v>149</v>
      </c>
      <c r="E774" s="251" t="s">
        <v>19</v>
      </c>
      <c r="F774" s="252" t="s">
        <v>1656</v>
      </c>
      <c r="G774" s="250"/>
      <c r="H774" s="251" t="s">
        <v>19</v>
      </c>
      <c r="I774" s="253"/>
      <c r="J774" s="250"/>
      <c r="K774" s="250"/>
      <c r="L774" s="254"/>
      <c r="M774" s="255"/>
      <c r="N774" s="256"/>
      <c r="O774" s="256"/>
      <c r="P774" s="256"/>
      <c r="Q774" s="256"/>
      <c r="R774" s="256"/>
      <c r="S774" s="256"/>
      <c r="T774" s="25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8" t="s">
        <v>149</v>
      </c>
      <c r="AU774" s="258" t="s">
        <v>82</v>
      </c>
      <c r="AV774" s="14" t="s">
        <v>80</v>
      </c>
      <c r="AW774" s="14" t="s">
        <v>33</v>
      </c>
      <c r="AX774" s="14" t="s">
        <v>72</v>
      </c>
      <c r="AY774" s="258" t="s">
        <v>138</v>
      </c>
    </row>
    <row r="775" s="13" customFormat="1">
      <c r="A775" s="13"/>
      <c r="B775" s="237"/>
      <c r="C775" s="238"/>
      <c r="D775" s="233" t="s">
        <v>149</v>
      </c>
      <c r="E775" s="239" t="s">
        <v>19</v>
      </c>
      <c r="F775" s="240" t="s">
        <v>2217</v>
      </c>
      <c r="G775" s="238"/>
      <c r="H775" s="241">
        <v>279.798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7" t="s">
        <v>149</v>
      </c>
      <c r="AU775" s="247" t="s">
        <v>82</v>
      </c>
      <c r="AV775" s="13" t="s">
        <v>82</v>
      </c>
      <c r="AW775" s="13" t="s">
        <v>33</v>
      </c>
      <c r="AX775" s="13" t="s">
        <v>72</v>
      </c>
      <c r="AY775" s="247" t="s">
        <v>138</v>
      </c>
    </row>
    <row r="776" s="14" customFormat="1">
      <c r="A776" s="14"/>
      <c r="B776" s="249"/>
      <c r="C776" s="250"/>
      <c r="D776" s="233" t="s">
        <v>149</v>
      </c>
      <c r="E776" s="251" t="s">
        <v>19</v>
      </c>
      <c r="F776" s="252" t="s">
        <v>1658</v>
      </c>
      <c r="G776" s="250"/>
      <c r="H776" s="251" t="s">
        <v>19</v>
      </c>
      <c r="I776" s="253"/>
      <c r="J776" s="250"/>
      <c r="K776" s="250"/>
      <c r="L776" s="254"/>
      <c r="M776" s="255"/>
      <c r="N776" s="256"/>
      <c r="O776" s="256"/>
      <c r="P776" s="256"/>
      <c r="Q776" s="256"/>
      <c r="R776" s="256"/>
      <c r="S776" s="256"/>
      <c r="T776" s="25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8" t="s">
        <v>149</v>
      </c>
      <c r="AU776" s="258" t="s">
        <v>82</v>
      </c>
      <c r="AV776" s="14" t="s">
        <v>80</v>
      </c>
      <c r="AW776" s="14" t="s">
        <v>33</v>
      </c>
      <c r="AX776" s="14" t="s">
        <v>72</v>
      </c>
      <c r="AY776" s="258" t="s">
        <v>138</v>
      </c>
    </row>
    <row r="777" s="13" customFormat="1">
      <c r="A777" s="13"/>
      <c r="B777" s="237"/>
      <c r="C777" s="238"/>
      <c r="D777" s="233" t="s">
        <v>149</v>
      </c>
      <c r="E777" s="239" t="s">
        <v>19</v>
      </c>
      <c r="F777" s="240" t="s">
        <v>2217</v>
      </c>
      <c r="G777" s="238"/>
      <c r="H777" s="241">
        <v>279.798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7" t="s">
        <v>149</v>
      </c>
      <c r="AU777" s="247" t="s">
        <v>82</v>
      </c>
      <c r="AV777" s="13" t="s">
        <v>82</v>
      </c>
      <c r="AW777" s="13" t="s">
        <v>33</v>
      </c>
      <c r="AX777" s="13" t="s">
        <v>72</v>
      </c>
      <c r="AY777" s="247" t="s">
        <v>138</v>
      </c>
    </row>
    <row r="778" s="15" customFormat="1">
      <c r="A778" s="15"/>
      <c r="B778" s="276"/>
      <c r="C778" s="277"/>
      <c r="D778" s="233" t="s">
        <v>149</v>
      </c>
      <c r="E778" s="278" t="s">
        <v>19</v>
      </c>
      <c r="F778" s="279" t="s">
        <v>953</v>
      </c>
      <c r="G778" s="277"/>
      <c r="H778" s="280">
        <v>2632.4580000000001</v>
      </c>
      <c r="I778" s="281"/>
      <c r="J778" s="277"/>
      <c r="K778" s="277"/>
      <c r="L778" s="282"/>
      <c r="M778" s="283"/>
      <c r="N778" s="284"/>
      <c r="O778" s="284"/>
      <c r="P778" s="284"/>
      <c r="Q778" s="284"/>
      <c r="R778" s="284"/>
      <c r="S778" s="284"/>
      <c r="T778" s="28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86" t="s">
        <v>149</v>
      </c>
      <c r="AU778" s="286" t="s">
        <v>82</v>
      </c>
      <c r="AV778" s="15" t="s">
        <v>145</v>
      </c>
      <c r="AW778" s="15" t="s">
        <v>33</v>
      </c>
      <c r="AX778" s="15" t="s">
        <v>80</v>
      </c>
      <c r="AY778" s="286" t="s">
        <v>138</v>
      </c>
    </row>
    <row r="779" s="14" customFormat="1">
      <c r="A779" s="14"/>
      <c r="B779" s="249"/>
      <c r="C779" s="250"/>
      <c r="D779" s="233" t="s">
        <v>149</v>
      </c>
      <c r="E779" s="251" t="s">
        <v>19</v>
      </c>
      <c r="F779" s="252" t="s">
        <v>1659</v>
      </c>
      <c r="G779" s="250"/>
      <c r="H779" s="251" t="s">
        <v>19</v>
      </c>
      <c r="I779" s="253"/>
      <c r="J779" s="250"/>
      <c r="K779" s="250"/>
      <c r="L779" s="254"/>
      <c r="M779" s="255"/>
      <c r="N779" s="256"/>
      <c r="O779" s="256"/>
      <c r="P779" s="256"/>
      <c r="Q779" s="256"/>
      <c r="R779" s="256"/>
      <c r="S779" s="256"/>
      <c r="T779" s="257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8" t="s">
        <v>149</v>
      </c>
      <c r="AU779" s="258" t="s">
        <v>82</v>
      </c>
      <c r="AV779" s="14" t="s">
        <v>80</v>
      </c>
      <c r="AW779" s="14" t="s">
        <v>33</v>
      </c>
      <c r="AX779" s="14" t="s">
        <v>72</v>
      </c>
      <c r="AY779" s="258" t="s">
        <v>138</v>
      </c>
    </row>
    <row r="780" s="2" customFormat="1" ht="24" customHeight="1">
      <c r="A780" s="40"/>
      <c r="B780" s="41"/>
      <c r="C780" s="220" t="s">
        <v>1715</v>
      </c>
      <c r="D780" s="220" t="s">
        <v>140</v>
      </c>
      <c r="E780" s="221" t="s">
        <v>1661</v>
      </c>
      <c r="F780" s="222" t="s">
        <v>1662</v>
      </c>
      <c r="G780" s="223" t="s">
        <v>305</v>
      </c>
      <c r="H780" s="224">
        <v>467.71899999999999</v>
      </c>
      <c r="I780" s="225"/>
      <c r="J780" s="226">
        <f>ROUND(I780*H780,2)</f>
        <v>0</v>
      </c>
      <c r="K780" s="222" t="s">
        <v>144</v>
      </c>
      <c r="L780" s="46"/>
      <c r="M780" s="227" t="s">
        <v>19</v>
      </c>
      <c r="N780" s="228" t="s">
        <v>43</v>
      </c>
      <c r="O780" s="86"/>
      <c r="P780" s="229">
        <f>O780*H780</f>
        <v>0</v>
      </c>
      <c r="Q780" s="229">
        <v>0</v>
      </c>
      <c r="R780" s="229">
        <f>Q780*H780</f>
        <v>0</v>
      </c>
      <c r="S780" s="229">
        <v>0</v>
      </c>
      <c r="T780" s="230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31" t="s">
        <v>145</v>
      </c>
      <c r="AT780" s="231" t="s">
        <v>140</v>
      </c>
      <c r="AU780" s="231" t="s">
        <v>82</v>
      </c>
      <c r="AY780" s="19" t="s">
        <v>138</v>
      </c>
      <c r="BE780" s="232">
        <f>IF(N780="základní",J780,0)</f>
        <v>0</v>
      </c>
      <c r="BF780" s="232">
        <f>IF(N780="snížená",J780,0)</f>
        <v>0</v>
      </c>
      <c r="BG780" s="232">
        <f>IF(N780="zákl. přenesená",J780,0)</f>
        <v>0</v>
      </c>
      <c r="BH780" s="232">
        <f>IF(N780="sníž. přenesená",J780,0)</f>
        <v>0</v>
      </c>
      <c r="BI780" s="232">
        <f>IF(N780="nulová",J780,0)</f>
        <v>0</v>
      </c>
      <c r="BJ780" s="19" t="s">
        <v>80</v>
      </c>
      <c r="BK780" s="232">
        <f>ROUND(I780*H780,2)</f>
        <v>0</v>
      </c>
      <c r="BL780" s="19" t="s">
        <v>145</v>
      </c>
      <c r="BM780" s="231" t="s">
        <v>2218</v>
      </c>
    </row>
    <row r="781" s="2" customFormat="1">
      <c r="A781" s="40"/>
      <c r="B781" s="41"/>
      <c r="C781" s="42"/>
      <c r="D781" s="233" t="s">
        <v>147</v>
      </c>
      <c r="E781" s="42"/>
      <c r="F781" s="234" t="s">
        <v>1662</v>
      </c>
      <c r="G781" s="42"/>
      <c r="H781" s="42"/>
      <c r="I781" s="138"/>
      <c r="J781" s="42"/>
      <c r="K781" s="42"/>
      <c r="L781" s="46"/>
      <c r="M781" s="235"/>
      <c r="N781" s="236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9" t="s">
        <v>147</v>
      </c>
      <c r="AU781" s="19" t="s">
        <v>82</v>
      </c>
    </row>
    <row r="782" s="14" customFormat="1">
      <c r="A782" s="14"/>
      <c r="B782" s="249"/>
      <c r="C782" s="250"/>
      <c r="D782" s="233" t="s">
        <v>149</v>
      </c>
      <c r="E782" s="251" t="s">
        <v>19</v>
      </c>
      <c r="F782" s="252" t="s">
        <v>1639</v>
      </c>
      <c r="G782" s="250"/>
      <c r="H782" s="251" t="s">
        <v>19</v>
      </c>
      <c r="I782" s="253"/>
      <c r="J782" s="250"/>
      <c r="K782" s="250"/>
      <c r="L782" s="254"/>
      <c r="M782" s="255"/>
      <c r="N782" s="256"/>
      <c r="O782" s="256"/>
      <c r="P782" s="256"/>
      <c r="Q782" s="256"/>
      <c r="R782" s="256"/>
      <c r="S782" s="256"/>
      <c r="T782" s="25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8" t="s">
        <v>149</v>
      </c>
      <c r="AU782" s="258" t="s">
        <v>82</v>
      </c>
      <c r="AV782" s="14" t="s">
        <v>80</v>
      </c>
      <c r="AW782" s="14" t="s">
        <v>33</v>
      </c>
      <c r="AX782" s="14" t="s">
        <v>72</v>
      </c>
      <c r="AY782" s="258" t="s">
        <v>138</v>
      </c>
    </row>
    <row r="783" s="13" customFormat="1">
      <c r="A783" s="13"/>
      <c r="B783" s="237"/>
      <c r="C783" s="238"/>
      <c r="D783" s="233" t="s">
        <v>149</v>
      </c>
      <c r="E783" s="239" t="s">
        <v>19</v>
      </c>
      <c r="F783" s="240" t="s">
        <v>1640</v>
      </c>
      <c r="G783" s="238"/>
      <c r="H783" s="241">
        <v>5.4020000000000001</v>
      </c>
      <c r="I783" s="242"/>
      <c r="J783" s="238"/>
      <c r="K783" s="238"/>
      <c r="L783" s="243"/>
      <c r="M783" s="244"/>
      <c r="N783" s="245"/>
      <c r="O783" s="245"/>
      <c r="P783" s="245"/>
      <c r="Q783" s="245"/>
      <c r="R783" s="245"/>
      <c r="S783" s="245"/>
      <c r="T783" s="24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7" t="s">
        <v>149</v>
      </c>
      <c r="AU783" s="247" t="s">
        <v>82</v>
      </c>
      <c r="AV783" s="13" t="s">
        <v>82</v>
      </c>
      <c r="AW783" s="13" t="s">
        <v>33</v>
      </c>
      <c r="AX783" s="13" t="s">
        <v>72</v>
      </c>
      <c r="AY783" s="247" t="s">
        <v>138</v>
      </c>
    </row>
    <row r="784" s="13" customFormat="1">
      <c r="A784" s="13"/>
      <c r="B784" s="237"/>
      <c r="C784" s="238"/>
      <c r="D784" s="233" t="s">
        <v>149</v>
      </c>
      <c r="E784" s="239" t="s">
        <v>19</v>
      </c>
      <c r="F784" s="240" t="s">
        <v>2209</v>
      </c>
      <c r="G784" s="238"/>
      <c r="H784" s="241">
        <v>3.726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7" t="s">
        <v>149</v>
      </c>
      <c r="AU784" s="247" t="s">
        <v>82</v>
      </c>
      <c r="AV784" s="13" t="s">
        <v>82</v>
      </c>
      <c r="AW784" s="13" t="s">
        <v>33</v>
      </c>
      <c r="AX784" s="13" t="s">
        <v>72</v>
      </c>
      <c r="AY784" s="247" t="s">
        <v>138</v>
      </c>
    </row>
    <row r="785" s="13" customFormat="1">
      <c r="A785" s="13"/>
      <c r="B785" s="237"/>
      <c r="C785" s="238"/>
      <c r="D785" s="233" t="s">
        <v>149</v>
      </c>
      <c r="E785" s="239" t="s">
        <v>19</v>
      </c>
      <c r="F785" s="240" t="s">
        <v>2210</v>
      </c>
      <c r="G785" s="238"/>
      <c r="H785" s="241">
        <v>4.3250000000000002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7" t="s">
        <v>149</v>
      </c>
      <c r="AU785" s="247" t="s">
        <v>82</v>
      </c>
      <c r="AV785" s="13" t="s">
        <v>82</v>
      </c>
      <c r="AW785" s="13" t="s">
        <v>33</v>
      </c>
      <c r="AX785" s="13" t="s">
        <v>72</v>
      </c>
      <c r="AY785" s="247" t="s">
        <v>138</v>
      </c>
    </row>
    <row r="786" s="16" customFormat="1">
      <c r="A786" s="16"/>
      <c r="B786" s="287"/>
      <c r="C786" s="288"/>
      <c r="D786" s="233" t="s">
        <v>149</v>
      </c>
      <c r="E786" s="289" t="s">
        <v>19</v>
      </c>
      <c r="F786" s="290" t="s">
        <v>1074</v>
      </c>
      <c r="G786" s="288"/>
      <c r="H786" s="291">
        <v>13.452999999999999</v>
      </c>
      <c r="I786" s="292"/>
      <c r="J786" s="288"/>
      <c r="K786" s="288"/>
      <c r="L786" s="293"/>
      <c r="M786" s="294"/>
      <c r="N786" s="295"/>
      <c r="O786" s="295"/>
      <c r="P786" s="295"/>
      <c r="Q786" s="295"/>
      <c r="R786" s="295"/>
      <c r="S786" s="295"/>
      <c r="T786" s="296"/>
      <c r="U786" s="16"/>
      <c r="V786" s="16"/>
      <c r="W786" s="16"/>
      <c r="X786" s="16"/>
      <c r="Y786" s="16"/>
      <c r="Z786" s="16"/>
      <c r="AA786" s="16"/>
      <c r="AB786" s="16"/>
      <c r="AC786" s="16"/>
      <c r="AD786" s="16"/>
      <c r="AE786" s="16"/>
      <c r="AT786" s="297" t="s">
        <v>149</v>
      </c>
      <c r="AU786" s="297" t="s">
        <v>82</v>
      </c>
      <c r="AV786" s="16" t="s">
        <v>155</v>
      </c>
      <c r="AW786" s="16" t="s">
        <v>33</v>
      </c>
      <c r="AX786" s="16" t="s">
        <v>72</v>
      </c>
      <c r="AY786" s="297" t="s">
        <v>138</v>
      </c>
    </row>
    <row r="787" s="14" customFormat="1">
      <c r="A787" s="14"/>
      <c r="B787" s="249"/>
      <c r="C787" s="250"/>
      <c r="D787" s="233" t="s">
        <v>149</v>
      </c>
      <c r="E787" s="251" t="s">
        <v>19</v>
      </c>
      <c r="F787" s="252" t="s">
        <v>1664</v>
      </c>
      <c r="G787" s="250"/>
      <c r="H787" s="251" t="s">
        <v>19</v>
      </c>
      <c r="I787" s="253"/>
      <c r="J787" s="250"/>
      <c r="K787" s="250"/>
      <c r="L787" s="254"/>
      <c r="M787" s="255"/>
      <c r="N787" s="256"/>
      <c r="O787" s="256"/>
      <c r="P787" s="256"/>
      <c r="Q787" s="256"/>
      <c r="R787" s="256"/>
      <c r="S787" s="256"/>
      <c r="T787" s="257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8" t="s">
        <v>149</v>
      </c>
      <c r="AU787" s="258" t="s">
        <v>82</v>
      </c>
      <c r="AV787" s="14" t="s">
        <v>80</v>
      </c>
      <c r="AW787" s="14" t="s">
        <v>33</v>
      </c>
      <c r="AX787" s="14" t="s">
        <v>72</v>
      </c>
      <c r="AY787" s="258" t="s">
        <v>138</v>
      </c>
    </row>
    <row r="788" s="13" customFormat="1">
      <c r="A788" s="13"/>
      <c r="B788" s="237"/>
      <c r="C788" s="238"/>
      <c r="D788" s="233" t="s">
        <v>149</v>
      </c>
      <c r="E788" s="239" t="s">
        <v>19</v>
      </c>
      <c r="F788" s="240" t="s">
        <v>2219</v>
      </c>
      <c r="G788" s="238"/>
      <c r="H788" s="241">
        <v>364.375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7" t="s">
        <v>149</v>
      </c>
      <c r="AU788" s="247" t="s">
        <v>82</v>
      </c>
      <c r="AV788" s="13" t="s">
        <v>82</v>
      </c>
      <c r="AW788" s="13" t="s">
        <v>33</v>
      </c>
      <c r="AX788" s="13" t="s">
        <v>72</v>
      </c>
      <c r="AY788" s="247" t="s">
        <v>138</v>
      </c>
    </row>
    <row r="789" s="13" customFormat="1">
      <c r="A789" s="13"/>
      <c r="B789" s="237"/>
      <c r="C789" s="238"/>
      <c r="D789" s="233" t="s">
        <v>149</v>
      </c>
      <c r="E789" s="239" t="s">
        <v>19</v>
      </c>
      <c r="F789" s="240" t="s">
        <v>2220</v>
      </c>
      <c r="G789" s="238"/>
      <c r="H789" s="241">
        <v>70.924999999999997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7" t="s">
        <v>149</v>
      </c>
      <c r="AU789" s="247" t="s">
        <v>82</v>
      </c>
      <c r="AV789" s="13" t="s">
        <v>82</v>
      </c>
      <c r="AW789" s="13" t="s">
        <v>33</v>
      </c>
      <c r="AX789" s="13" t="s">
        <v>72</v>
      </c>
      <c r="AY789" s="247" t="s">
        <v>138</v>
      </c>
    </row>
    <row r="790" s="13" customFormat="1">
      <c r="A790" s="13"/>
      <c r="B790" s="237"/>
      <c r="C790" s="238"/>
      <c r="D790" s="233" t="s">
        <v>149</v>
      </c>
      <c r="E790" s="239" t="s">
        <v>19</v>
      </c>
      <c r="F790" s="240" t="s">
        <v>2221</v>
      </c>
      <c r="G790" s="238"/>
      <c r="H790" s="241">
        <v>18.524999999999999</v>
      </c>
      <c r="I790" s="242"/>
      <c r="J790" s="238"/>
      <c r="K790" s="238"/>
      <c r="L790" s="243"/>
      <c r="M790" s="244"/>
      <c r="N790" s="245"/>
      <c r="O790" s="245"/>
      <c r="P790" s="245"/>
      <c r="Q790" s="245"/>
      <c r="R790" s="245"/>
      <c r="S790" s="245"/>
      <c r="T790" s="246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7" t="s">
        <v>149</v>
      </c>
      <c r="AU790" s="247" t="s">
        <v>82</v>
      </c>
      <c r="AV790" s="13" t="s">
        <v>82</v>
      </c>
      <c r="AW790" s="13" t="s">
        <v>33</v>
      </c>
      <c r="AX790" s="13" t="s">
        <v>72</v>
      </c>
      <c r="AY790" s="247" t="s">
        <v>138</v>
      </c>
    </row>
    <row r="791" s="16" customFormat="1">
      <c r="A791" s="16"/>
      <c r="B791" s="287"/>
      <c r="C791" s="288"/>
      <c r="D791" s="233" t="s">
        <v>149</v>
      </c>
      <c r="E791" s="289" t="s">
        <v>19</v>
      </c>
      <c r="F791" s="290" t="s">
        <v>1074</v>
      </c>
      <c r="G791" s="288"/>
      <c r="H791" s="291">
        <v>453.82499999999999</v>
      </c>
      <c r="I791" s="292"/>
      <c r="J791" s="288"/>
      <c r="K791" s="288"/>
      <c r="L791" s="293"/>
      <c r="M791" s="294"/>
      <c r="N791" s="295"/>
      <c r="O791" s="295"/>
      <c r="P791" s="295"/>
      <c r="Q791" s="295"/>
      <c r="R791" s="295"/>
      <c r="S791" s="295"/>
      <c r="T791" s="296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T791" s="297" t="s">
        <v>149</v>
      </c>
      <c r="AU791" s="297" t="s">
        <v>82</v>
      </c>
      <c r="AV791" s="16" t="s">
        <v>155</v>
      </c>
      <c r="AW791" s="16" t="s">
        <v>33</v>
      </c>
      <c r="AX791" s="16" t="s">
        <v>72</v>
      </c>
      <c r="AY791" s="297" t="s">
        <v>138</v>
      </c>
    </row>
    <row r="792" s="14" customFormat="1">
      <c r="A792" s="14"/>
      <c r="B792" s="249"/>
      <c r="C792" s="250"/>
      <c r="D792" s="233" t="s">
        <v>149</v>
      </c>
      <c r="E792" s="251" t="s">
        <v>19</v>
      </c>
      <c r="F792" s="252" t="s">
        <v>1668</v>
      </c>
      <c r="G792" s="250"/>
      <c r="H792" s="251" t="s">
        <v>19</v>
      </c>
      <c r="I792" s="253"/>
      <c r="J792" s="250"/>
      <c r="K792" s="250"/>
      <c r="L792" s="254"/>
      <c r="M792" s="255"/>
      <c r="N792" s="256"/>
      <c r="O792" s="256"/>
      <c r="P792" s="256"/>
      <c r="Q792" s="256"/>
      <c r="R792" s="256"/>
      <c r="S792" s="256"/>
      <c r="T792" s="257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8" t="s">
        <v>149</v>
      </c>
      <c r="AU792" s="258" t="s">
        <v>82</v>
      </c>
      <c r="AV792" s="14" t="s">
        <v>80</v>
      </c>
      <c r="AW792" s="14" t="s">
        <v>33</v>
      </c>
      <c r="AX792" s="14" t="s">
        <v>72</v>
      </c>
      <c r="AY792" s="258" t="s">
        <v>138</v>
      </c>
    </row>
    <row r="793" s="13" customFormat="1">
      <c r="A793" s="13"/>
      <c r="B793" s="237"/>
      <c r="C793" s="238"/>
      <c r="D793" s="233" t="s">
        <v>149</v>
      </c>
      <c r="E793" s="239" t="s">
        <v>19</v>
      </c>
      <c r="F793" s="240" t="s">
        <v>1669</v>
      </c>
      <c r="G793" s="238"/>
      <c r="H793" s="241">
        <v>0.16400000000000001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149</v>
      </c>
      <c r="AU793" s="247" t="s">
        <v>82</v>
      </c>
      <c r="AV793" s="13" t="s">
        <v>82</v>
      </c>
      <c r="AW793" s="13" t="s">
        <v>33</v>
      </c>
      <c r="AX793" s="13" t="s">
        <v>72</v>
      </c>
      <c r="AY793" s="247" t="s">
        <v>138</v>
      </c>
    </row>
    <row r="794" s="13" customFormat="1">
      <c r="A794" s="13"/>
      <c r="B794" s="237"/>
      <c r="C794" s="238"/>
      <c r="D794" s="233" t="s">
        <v>149</v>
      </c>
      <c r="E794" s="239" t="s">
        <v>19</v>
      </c>
      <c r="F794" s="240" t="s">
        <v>2222</v>
      </c>
      <c r="G794" s="238"/>
      <c r="H794" s="241">
        <v>0.27700000000000002</v>
      </c>
      <c r="I794" s="242"/>
      <c r="J794" s="238"/>
      <c r="K794" s="238"/>
      <c r="L794" s="243"/>
      <c r="M794" s="244"/>
      <c r="N794" s="245"/>
      <c r="O794" s="245"/>
      <c r="P794" s="245"/>
      <c r="Q794" s="245"/>
      <c r="R794" s="245"/>
      <c r="S794" s="245"/>
      <c r="T794" s="24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7" t="s">
        <v>149</v>
      </c>
      <c r="AU794" s="247" t="s">
        <v>82</v>
      </c>
      <c r="AV794" s="13" t="s">
        <v>82</v>
      </c>
      <c r="AW794" s="13" t="s">
        <v>33</v>
      </c>
      <c r="AX794" s="13" t="s">
        <v>72</v>
      </c>
      <c r="AY794" s="247" t="s">
        <v>138</v>
      </c>
    </row>
    <row r="795" s="16" customFormat="1">
      <c r="A795" s="16"/>
      <c r="B795" s="287"/>
      <c r="C795" s="288"/>
      <c r="D795" s="233" t="s">
        <v>149</v>
      </c>
      <c r="E795" s="289" t="s">
        <v>19</v>
      </c>
      <c r="F795" s="290" t="s">
        <v>1074</v>
      </c>
      <c r="G795" s="288"/>
      <c r="H795" s="291">
        <v>0.441</v>
      </c>
      <c r="I795" s="292"/>
      <c r="J795" s="288"/>
      <c r="K795" s="288"/>
      <c r="L795" s="293"/>
      <c r="M795" s="294"/>
      <c r="N795" s="295"/>
      <c r="O795" s="295"/>
      <c r="P795" s="295"/>
      <c r="Q795" s="295"/>
      <c r="R795" s="295"/>
      <c r="S795" s="295"/>
      <c r="T795" s="296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T795" s="297" t="s">
        <v>149</v>
      </c>
      <c r="AU795" s="297" t="s">
        <v>82</v>
      </c>
      <c r="AV795" s="16" t="s">
        <v>155</v>
      </c>
      <c r="AW795" s="16" t="s">
        <v>33</v>
      </c>
      <c r="AX795" s="16" t="s">
        <v>72</v>
      </c>
      <c r="AY795" s="297" t="s">
        <v>138</v>
      </c>
    </row>
    <row r="796" s="15" customFormat="1">
      <c r="A796" s="15"/>
      <c r="B796" s="276"/>
      <c r="C796" s="277"/>
      <c r="D796" s="233" t="s">
        <v>149</v>
      </c>
      <c r="E796" s="278" t="s">
        <v>19</v>
      </c>
      <c r="F796" s="279" t="s">
        <v>953</v>
      </c>
      <c r="G796" s="277"/>
      <c r="H796" s="280">
        <v>467.71899999999999</v>
      </c>
      <c r="I796" s="281"/>
      <c r="J796" s="277"/>
      <c r="K796" s="277"/>
      <c r="L796" s="282"/>
      <c r="M796" s="283"/>
      <c r="N796" s="284"/>
      <c r="O796" s="284"/>
      <c r="P796" s="284"/>
      <c r="Q796" s="284"/>
      <c r="R796" s="284"/>
      <c r="S796" s="284"/>
      <c r="T796" s="28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86" t="s">
        <v>149</v>
      </c>
      <c r="AU796" s="286" t="s">
        <v>82</v>
      </c>
      <c r="AV796" s="15" t="s">
        <v>145</v>
      </c>
      <c r="AW796" s="15" t="s">
        <v>33</v>
      </c>
      <c r="AX796" s="15" t="s">
        <v>80</v>
      </c>
      <c r="AY796" s="286" t="s">
        <v>138</v>
      </c>
    </row>
    <row r="797" s="2" customFormat="1" ht="24" customHeight="1">
      <c r="A797" s="40"/>
      <c r="B797" s="41"/>
      <c r="C797" s="220" t="s">
        <v>1721</v>
      </c>
      <c r="D797" s="220" t="s">
        <v>140</v>
      </c>
      <c r="E797" s="221" t="s">
        <v>1672</v>
      </c>
      <c r="F797" s="222" t="s">
        <v>1673</v>
      </c>
      <c r="G797" s="223" t="s">
        <v>305</v>
      </c>
      <c r="H797" s="224">
        <v>6845.1109999999999</v>
      </c>
      <c r="I797" s="225"/>
      <c r="J797" s="226">
        <f>ROUND(I797*H797,2)</f>
        <v>0</v>
      </c>
      <c r="K797" s="222" t="s">
        <v>144</v>
      </c>
      <c r="L797" s="46"/>
      <c r="M797" s="227" t="s">
        <v>19</v>
      </c>
      <c r="N797" s="228" t="s">
        <v>43</v>
      </c>
      <c r="O797" s="86"/>
      <c r="P797" s="229">
        <f>O797*H797</f>
        <v>0</v>
      </c>
      <c r="Q797" s="229">
        <v>0</v>
      </c>
      <c r="R797" s="229">
        <f>Q797*H797</f>
        <v>0</v>
      </c>
      <c r="S797" s="229">
        <v>0</v>
      </c>
      <c r="T797" s="230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31" t="s">
        <v>145</v>
      </c>
      <c r="AT797" s="231" t="s">
        <v>140</v>
      </c>
      <c r="AU797" s="231" t="s">
        <v>82</v>
      </c>
      <c r="AY797" s="19" t="s">
        <v>138</v>
      </c>
      <c r="BE797" s="232">
        <f>IF(N797="základní",J797,0)</f>
        <v>0</v>
      </c>
      <c r="BF797" s="232">
        <f>IF(N797="snížená",J797,0)</f>
        <v>0</v>
      </c>
      <c r="BG797" s="232">
        <f>IF(N797="zákl. přenesená",J797,0)</f>
        <v>0</v>
      </c>
      <c r="BH797" s="232">
        <f>IF(N797="sníž. přenesená",J797,0)</f>
        <v>0</v>
      </c>
      <c r="BI797" s="232">
        <f>IF(N797="nulová",J797,0)</f>
        <v>0</v>
      </c>
      <c r="BJ797" s="19" t="s">
        <v>80</v>
      </c>
      <c r="BK797" s="232">
        <f>ROUND(I797*H797,2)</f>
        <v>0</v>
      </c>
      <c r="BL797" s="19" t="s">
        <v>145</v>
      </c>
      <c r="BM797" s="231" t="s">
        <v>2223</v>
      </c>
    </row>
    <row r="798" s="2" customFormat="1">
      <c r="A798" s="40"/>
      <c r="B798" s="41"/>
      <c r="C798" s="42"/>
      <c r="D798" s="233" t="s">
        <v>147</v>
      </c>
      <c r="E798" s="42"/>
      <c r="F798" s="234" t="s">
        <v>1673</v>
      </c>
      <c r="G798" s="42"/>
      <c r="H798" s="42"/>
      <c r="I798" s="138"/>
      <c r="J798" s="42"/>
      <c r="K798" s="42"/>
      <c r="L798" s="46"/>
      <c r="M798" s="235"/>
      <c r="N798" s="236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147</v>
      </c>
      <c r="AU798" s="19" t="s">
        <v>82</v>
      </c>
    </row>
    <row r="799" s="13" customFormat="1">
      <c r="A799" s="13"/>
      <c r="B799" s="237"/>
      <c r="C799" s="238"/>
      <c r="D799" s="233" t="s">
        <v>149</v>
      </c>
      <c r="E799" s="239" t="s">
        <v>19</v>
      </c>
      <c r="F799" s="240" t="s">
        <v>2224</v>
      </c>
      <c r="G799" s="238"/>
      <c r="H799" s="241">
        <v>6845.1109999999999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149</v>
      </c>
      <c r="AU799" s="247" t="s">
        <v>82</v>
      </c>
      <c r="AV799" s="13" t="s">
        <v>82</v>
      </c>
      <c r="AW799" s="13" t="s">
        <v>33</v>
      </c>
      <c r="AX799" s="13" t="s">
        <v>80</v>
      </c>
      <c r="AY799" s="247" t="s">
        <v>138</v>
      </c>
    </row>
    <row r="800" s="14" customFormat="1">
      <c r="A800" s="14"/>
      <c r="B800" s="249"/>
      <c r="C800" s="250"/>
      <c r="D800" s="233" t="s">
        <v>149</v>
      </c>
      <c r="E800" s="251" t="s">
        <v>19</v>
      </c>
      <c r="F800" s="252" t="s">
        <v>1659</v>
      </c>
      <c r="G800" s="250"/>
      <c r="H800" s="251" t="s">
        <v>19</v>
      </c>
      <c r="I800" s="253"/>
      <c r="J800" s="250"/>
      <c r="K800" s="250"/>
      <c r="L800" s="254"/>
      <c r="M800" s="255"/>
      <c r="N800" s="256"/>
      <c r="O800" s="256"/>
      <c r="P800" s="256"/>
      <c r="Q800" s="256"/>
      <c r="R800" s="256"/>
      <c r="S800" s="256"/>
      <c r="T800" s="257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8" t="s">
        <v>149</v>
      </c>
      <c r="AU800" s="258" t="s">
        <v>82</v>
      </c>
      <c r="AV800" s="14" t="s">
        <v>80</v>
      </c>
      <c r="AW800" s="14" t="s">
        <v>33</v>
      </c>
      <c r="AX800" s="14" t="s">
        <v>72</v>
      </c>
      <c r="AY800" s="258" t="s">
        <v>138</v>
      </c>
    </row>
    <row r="801" s="2" customFormat="1" ht="24" customHeight="1">
      <c r="A801" s="40"/>
      <c r="B801" s="41"/>
      <c r="C801" s="220" t="s">
        <v>1727</v>
      </c>
      <c r="D801" s="220" t="s">
        <v>140</v>
      </c>
      <c r="E801" s="221" t="s">
        <v>1677</v>
      </c>
      <c r="F801" s="222" t="s">
        <v>1678</v>
      </c>
      <c r="G801" s="223" t="s">
        <v>305</v>
      </c>
      <c r="H801" s="224">
        <v>560.98500000000001</v>
      </c>
      <c r="I801" s="225"/>
      <c r="J801" s="226">
        <f>ROUND(I801*H801,2)</f>
        <v>0</v>
      </c>
      <c r="K801" s="222" t="s">
        <v>144</v>
      </c>
      <c r="L801" s="46"/>
      <c r="M801" s="227" t="s">
        <v>19</v>
      </c>
      <c r="N801" s="228" t="s">
        <v>43</v>
      </c>
      <c r="O801" s="86"/>
      <c r="P801" s="229">
        <f>O801*H801</f>
        <v>0</v>
      </c>
      <c r="Q801" s="229">
        <v>0</v>
      </c>
      <c r="R801" s="229">
        <f>Q801*H801</f>
        <v>0</v>
      </c>
      <c r="S801" s="229">
        <v>0</v>
      </c>
      <c r="T801" s="230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31" t="s">
        <v>145</v>
      </c>
      <c r="AT801" s="231" t="s">
        <v>140</v>
      </c>
      <c r="AU801" s="231" t="s">
        <v>82</v>
      </c>
      <c r="AY801" s="19" t="s">
        <v>138</v>
      </c>
      <c r="BE801" s="232">
        <f>IF(N801="základní",J801,0)</f>
        <v>0</v>
      </c>
      <c r="BF801" s="232">
        <f>IF(N801="snížená",J801,0)</f>
        <v>0</v>
      </c>
      <c r="BG801" s="232">
        <f>IF(N801="zákl. přenesená",J801,0)</f>
        <v>0</v>
      </c>
      <c r="BH801" s="232">
        <f>IF(N801="sníž. přenesená",J801,0)</f>
        <v>0</v>
      </c>
      <c r="BI801" s="232">
        <f>IF(N801="nulová",J801,0)</f>
        <v>0</v>
      </c>
      <c r="BJ801" s="19" t="s">
        <v>80</v>
      </c>
      <c r="BK801" s="232">
        <f>ROUND(I801*H801,2)</f>
        <v>0</v>
      </c>
      <c r="BL801" s="19" t="s">
        <v>145</v>
      </c>
      <c r="BM801" s="231" t="s">
        <v>2225</v>
      </c>
    </row>
    <row r="802" s="2" customFormat="1">
      <c r="A802" s="40"/>
      <c r="B802" s="41"/>
      <c r="C802" s="42"/>
      <c r="D802" s="233" t="s">
        <v>147</v>
      </c>
      <c r="E802" s="42"/>
      <c r="F802" s="234" t="s">
        <v>1678</v>
      </c>
      <c r="G802" s="42"/>
      <c r="H802" s="42"/>
      <c r="I802" s="138"/>
      <c r="J802" s="42"/>
      <c r="K802" s="42"/>
      <c r="L802" s="46"/>
      <c r="M802" s="235"/>
      <c r="N802" s="236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147</v>
      </c>
      <c r="AU802" s="19" t="s">
        <v>82</v>
      </c>
    </row>
    <row r="803" s="13" customFormat="1">
      <c r="A803" s="13"/>
      <c r="B803" s="237"/>
      <c r="C803" s="238"/>
      <c r="D803" s="233" t="s">
        <v>149</v>
      </c>
      <c r="E803" s="239" t="s">
        <v>19</v>
      </c>
      <c r="F803" s="240" t="s">
        <v>2226</v>
      </c>
      <c r="G803" s="238"/>
      <c r="H803" s="241">
        <v>467.71899999999999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149</v>
      </c>
      <c r="AU803" s="247" t="s">
        <v>82</v>
      </c>
      <c r="AV803" s="13" t="s">
        <v>82</v>
      </c>
      <c r="AW803" s="13" t="s">
        <v>33</v>
      </c>
      <c r="AX803" s="13" t="s">
        <v>72</v>
      </c>
      <c r="AY803" s="247" t="s">
        <v>138</v>
      </c>
    </row>
    <row r="804" s="14" customFormat="1">
      <c r="A804" s="14"/>
      <c r="B804" s="249"/>
      <c r="C804" s="250"/>
      <c r="D804" s="233" t="s">
        <v>149</v>
      </c>
      <c r="E804" s="251" t="s">
        <v>19</v>
      </c>
      <c r="F804" s="252" t="s">
        <v>1681</v>
      </c>
      <c r="G804" s="250"/>
      <c r="H804" s="251" t="s">
        <v>19</v>
      </c>
      <c r="I804" s="253"/>
      <c r="J804" s="250"/>
      <c r="K804" s="250"/>
      <c r="L804" s="254"/>
      <c r="M804" s="255"/>
      <c r="N804" s="256"/>
      <c r="O804" s="256"/>
      <c r="P804" s="256"/>
      <c r="Q804" s="256"/>
      <c r="R804" s="256"/>
      <c r="S804" s="256"/>
      <c r="T804" s="257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8" t="s">
        <v>149</v>
      </c>
      <c r="AU804" s="258" t="s">
        <v>82</v>
      </c>
      <c r="AV804" s="14" t="s">
        <v>80</v>
      </c>
      <c r="AW804" s="14" t="s">
        <v>33</v>
      </c>
      <c r="AX804" s="14" t="s">
        <v>72</v>
      </c>
      <c r="AY804" s="258" t="s">
        <v>138</v>
      </c>
    </row>
    <row r="805" s="13" customFormat="1">
      <c r="A805" s="13"/>
      <c r="B805" s="237"/>
      <c r="C805" s="238"/>
      <c r="D805" s="233" t="s">
        <v>149</v>
      </c>
      <c r="E805" s="239" t="s">
        <v>19</v>
      </c>
      <c r="F805" s="240" t="s">
        <v>2227</v>
      </c>
      <c r="G805" s="238"/>
      <c r="H805" s="241">
        <v>93.266000000000005</v>
      </c>
      <c r="I805" s="242"/>
      <c r="J805" s="238"/>
      <c r="K805" s="238"/>
      <c r="L805" s="243"/>
      <c r="M805" s="244"/>
      <c r="N805" s="245"/>
      <c r="O805" s="245"/>
      <c r="P805" s="245"/>
      <c r="Q805" s="245"/>
      <c r="R805" s="245"/>
      <c r="S805" s="245"/>
      <c r="T805" s="24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7" t="s">
        <v>149</v>
      </c>
      <c r="AU805" s="247" t="s">
        <v>82</v>
      </c>
      <c r="AV805" s="13" t="s">
        <v>82</v>
      </c>
      <c r="AW805" s="13" t="s">
        <v>33</v>
      </c>
      <c r="AX805" s="13" t="s">
        <v>72</v>
      </c>
      <c r="AY805" s="247" t="s">
        <v>138</v>
      </c>
    </row>
    <row r="806" s="15" customFormat="1">
      <c r="A806" s="15"/>
      <c r="B806" s="276"/>
      <c r="C806" s="277"/>
      <c r="D806" s="233" t="s">
        <v>149</v>
      </c>
      <c r="E806" s="278" t="s">
        <v>19</v>
      </c>
      <c r="F806" s="279" t="s">
        <v>953</v>
      </c>
      <c r="G806" s="277"/>
      <c r="H806" s="280">
        <v>560.98500000000001</v>
      </c>
      <c r="I806" s="281"/>
      <c r="J806" s="277"/>
      <c r="K806" s="277"/>
      <c r="L806" s="282"/>
      <c r="M806" s="283"/>
      <c r="N806" s="284"/>
      <c r="O806" s="284"/>
      <c r="P806" s="284"/>
      <c r="Q806" s="284"/>
      <c r="R806" s="284"/>
      <c r="S806" s="284"/>
      <c r="T806" s="28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86" t="s">
        <v>149</v>
      </c>
      <c r="AU806" s="286" t="s">
        <v>82</v>
      </c>
      <c r="AV806" s="15" t="s">
        <v>145</v>
      </c>
      <c r="AW806" s="15" t="s">
        <v>33</v>
      </c>
      <c r="AX806" s="15" t="s">
        <v>80</v>
      </c>
      <c r="AY806" s="286" t="s">
        <v>138</v>
      </c>
    </row>
    <row r="807" s="2" customFormat="1" ht="24" customHeight="1">
      <c r="A807" s="40"/>
      <c r="B807" s="41"/>
      <c r="C807" s="220" t="s">
        <v>1732</v>
      </c>
      <c r="D807" s="220" t="s">
        <v>140</v>
      </c>
      <c r="E807" s="221" t="s">
        <v>622</v>
      </c>
      <c r="F807" s="222" t="s">
        <v>2228</v>
      </c>
      <c r="G807" s="223" t="s">
        <v>305</v>
      </c>
      <c r="H807" s="224">
        <v>562.923</v>
      </c>
      <c r="I807" s="225"/>
      <c r="J807" s="226">
        <f>ROUND(I807*H807,2)</f>
        <v>0</v>
      </c>
      <c r="K807" s="222" t="s">
        <v>144</v>
      </c>
      <c r="L807" s="46"/>
      <c r="M807" s="227" t="s">
        <v>19</v>
      </c>
      <c r="N807" s="228" t="s">
        <v>43</v>
      </c>
      <c r="O807" s="86"/>
      <c r="P807" s="229">
        <f>O807*H807</f>
        <v>0</v>
      </c>
      <c r="Q807" s="229">
        <v>0</v>
      </c>
      <c r="R807" s="229">
        <f>Q807*H807</f>
        <v>0</v>
      </c>
      <c r="S807" s="229">
        <v>0</v>
      </c>
      <c r="T807" s="230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31" t="s">
        <v>145</v>
      </c>
      <c r="AT807" s="231" t="s">
        <v>140</v>
      </c>
      <c r="AU807" s="231" t="s">
        <v>82</v>
      </c>
      <c r="AY807" s="19" t="s">
        <v>138</v>
      </c>
      <c r="BE807" s="232">
        <f>IF(N807="základní",J807,0)</f>
        <v>0</v>
      </c>
      <c r="BF807" s="232">
        <f>IF(N807="snížená",J807,0)</f>
        <v>0</v>
      </c>
      <c r="BG807" s="232">
        <f>IF(N807="zákl. přenesená",J807,0)</f>
        <v>0</v>
      </c>
      <c r="BH807" s="232">
        <f>IF(N807="sníž. přenesená",J807,0)</f>
        <v>0</v>
      </c>
      <c r="BI807" s="232">
        <f>IF(N807="nulová",J807,0)</f>
        <v>0</v>
      </c>
      <c r="BJ807" s="19" t="s">
        <v>80</v>
      </c>
      <c r="BK807" s="232">
        <f>ROUND(I807*H807,2)</f>
        <v>0</v>
      </c>
      <c r="BL807" s="19" t="s">
        <v>145</v>
      </c>
      <c r="BM807" s="231" t="s">
        <v>2229</v>
      </c>
    </row>
    <row r="808" s="2" customFormat="1">
      <c r="A808" s="40"/>
      <c r="B808" s="41"/>
      <c r="C808" s="42"/>
      <c r="D808" s="233" t="s">
        <v>147</v>
      </c>
      <c r="E808" s="42"/>
      <c r="F808" s="234" t="s">
        <v>2228</v>
      </c>
      <c r="G808" s="42"/>
      <c r="H808" s="42"/>
      <c r="I808" s="138"/>
      <c r="J808" s="42"/>
      <c r="K808" s="42"/>
      <c r="L808" s="46"/>
      <c r="M808" s="235"/>
      <c r="N808" s="236"/>
      <c r="O808" s="86"/>
      <c r="P808" s="86"/>
      <c r="Q808" s="86"/>
      <c r="R808" s="86"/>
      <c r="S808" s="86"/>
      <c r="T808" s="87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T808" s="19" t="s">
        <v>147</v>
      </c>
      <c r="AU808" s="19" t="s">
        <v>82</v>
      </c>
    </row>
    <row r="809" s="14" customFormat="1">
      <c r="A809" s="14"/>
      <c r="B809" s="249"/>
      <c r="C809" s="250"/>
      <c r="D809" s="233" t="s">
        <v>149</v>
      </c>
      <c r="E809" s="251" t="s">
        <v>19</v>
      </c>
      <c r="F809" s="252" t="s">
        <v>1648</v>
      </c>
      <c r="G809" s="250"/>
      <c r="H809" s="251" t="s">
        <v>19</v>
      </c>
      <c r="I809" s="253"/>
      <c r="J809" s="250"/>
      <c r="K809" s="250"/>
      <c r="L809" s="254"/>
      <c r="M809" s="255"/>
      <c r="N809" s="256"/>
      <c r="O809" s="256"/>
      <c r="P809" s="256"/>
      <c r="Q809" s="256"/>
      <c r="R809" s="256"/>
      <c r="S809" s="256"/>
      <c r="T809" s="257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8" t="s">
        <v>149</v>
      </c>
      <c r="AU809" s="258" t="s">
        <v>82</v>
      </c>
      <c r="AV809" s="14" t="s">
        <v>80</v>
      </c>
      <c r="AW809" s="14" t="s">
        <v>33</v>
      </c>
      <c r="AX809" s="14" t="s">
        <v>72</v>
      </c>
      <c r="AY809" s="258" t="s">
        <v>138</v>
      </c>
    </row>
    <row r="810" s="13" customFormat="1">
      <c r="A810" s="13"/>
      <c r="B810" s="237"/>
      <c r="C810" s="238"/>
      <c r="D810" s="233" t="s">
        <v>149</v>
      </c>
      <c r="E810" s="239" t="s">
        <v>19</v>
      </c>
      <c r="F810" s="240" t="s">
        <v>2214</v>
      </c>
      <c r="G810" s="238"/>
      <c r="H810" s="241">
        <v>109.098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149</v>
      </c>
      <c r="AU810" s="247" t="s">
        <v>82</v>
      </c>
      <c r="AV810" s="13" t="s">
        <v>82</v>
      </c>
      <c r="AW810" s="13" t="s">
        <v>33</v>
      </c>
      <c r="AX810" s="13" t="s">
        <v>72</v>
      </c>
      <c r="AY810" s="247" t="s">
        <v>138</v>
      </c>
    </row>
    <row r="811" s="16" customFormat="1">
      <c r="A811" s="16"/>
      <c r="B811" s="287"/>
      <c r="C811" s="288"/>
      <c r="D811" s="233" t="s">
        <v>149</v>
      </c>
      <c r="E811" s="289" t="s">
        <v>19</v>
      </c>
      <c r="F811" s="290" t="s">
        <v>1074</v>
      </c>
      <c r="G811" s="288"/>
      <c r="H811" s="291">
        <v>109.098</v>
      </c>
      <c r="I811" s="292"/>
      <c r="J811" s="288"/>
      <c r="K811" s="288"/>
      <c r="L811" s="293"/>
      <c r="M811" s="294"/>
      <c r="N811" s="295"/>
      <c r="O811" s="295"/>
      <c r="P811" s="295"/>
      <c r="Q811" s="295"/>
      <c r="R811" s="295"/>
      <c r="S811" s="295"/>
      <c r="T811" s="296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297" t="s">
        <v>149</v>
      </c>
      <c r="AU811" s="297" t="s">
        <v>82</v>
      </c>
      <c r="AV811" s="16" t="s">
        <v>155</v>
      </c>
      <c r="AW811" s="16" t="s">
        <v>33</v>
      </c>
      <c r="AX811" s="16" t="s">
        <v>72</v>
      </c>
      <c r="AY811" s="297" t="s">
        <v>138</v>
      </c>
    </row>
    <row r="812" s="14" customFormat="1">
      <c r="A812" s="14"/>
      <c r="B812" s="249"/>
      <c r="C812" s="250"/>
      <c r="D812" s="233" t="s">
        <v>149</v>
      </c>
      <c r="E812" s="251" t="s">
        <v>19</v>
      </c>
      <c r="F812" s="252" t="s">
        <v>1664</v>
      </c>
      <c r="G812" s="250"/>
      <c r="H812" s="251" t="s">
        <v>19</v>
      </c>
      <c r="I812" s="253"/>
      <c r="J812" s="250"/>
      <c r="K812" s="250"/>
      <c r="L812" s="254"/>
      <c r="M812" s="255"/>
      <c r="N812" s="256"/>
      <c r="O812" s="256"/>
      <c r="P812" s="256"/>
      <c r="Q812" s="256"/>
      <c r="R812" s="256"/>
      <c r="S812" s="256"/>
      <c r="T812" s="257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8" t="s">
        <v>149</v>
      </c>
      <c r="AU812" s="258" t="s">
        <v>82</v>
      </c>
      <c r="AV812" s="14" t="s">
        <v>80</v>
      </c>
      <c r="AW812" s="14" t="s">
        <v>33</v>
      </c>
      <c r="AX812" s="14" t="s">
        <v>72</v>
      </c>
      <c r="AY812" s="258" t="s">
        <v>138</v>
      </c>
    </row>
    <row r="813" s="13" customFormat="1">
      <c r="A813" s="13"/>
      <c r="B813" s="237"/>
      <c r="C813" s="238"/>
      <c r="D813" s="233" t="s">
        <v>149</v>
      </c>
      <c r="E813" s="239" t="s">
        <v>19</v>
      </c>
      <c r="F813" s="240" t="s">
        <v>2219</v>
      </c>
      <c r="G813" s="238"/>
      <c r="H813" s="241">
        <v>364.375</v>
      </c>
      <c r="I813" s="242"/>
      <c r="J813" s="238"/>
      <c r="K813" s="238"/>
      <c r="L813" s="243"/>
      <c r="M813" s="244"/>
      <c r="N813" s="245"/>
      <c r="O813" s="245"/>
      <c r="P813" s="245"/>
      <c r="Q813" s="245"/>
      <c r="R813" s="245"/>
      <c r="S813" s="245"/>
      <c r="T813" s="24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7" t="s">
        <v>149</v>
      </c>
      <c r="AU813" s="247" t="s">
        <v>82</v>
      </c>
      <c r="AV813" s="13" t="s">
        <v>82</v>
      </c>
      <c r="AW813" s="13" t="s">
        <v>33</v>
      </c>
      <c r="AX813" s="13" t="s">
        <v>72</v>
      </c>
      <c r="AY813" s="247" t="s">
        <v>138</v>
      </c>
    </row>
    <row r="814" s="13" customFormat="1">
      <c r="A814" s="13"/>
      <c r="B814" s="237"/>
      <c r="C814" s="238"/>
      <c r="D814" s="233" t="s">
        <v>149</v>
      </c>
      <c r="E814" s="239" t="s">
        <v>19</v>
      </c>
      <c r="F814" s="240" t="s">
        <v>2220</v>
      </c>
      <c r="G814" s="238"/>
      <c r="H814" s="241">
        <v>70.924999999999997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149</v>
      </c>
      <c r="AU814" s="247" t="s">
        <v>82</v>
      </c>
      <c r="AV814" s="13" t="s">
        <v>82</v>
      </c>
      <c r="AW814" s="13" t="s">
        <v>33</v>
      </c>
      <c r="AX814" s="13" t="s">
        <v>72</v>
      </c>
      <c r="AY814" s="247" t="s">
        <v>138</v>
      </c>
    </row>
    <row r="815" s="13" customFormat="1">
      <c r="A815" s="13"/>
      <c r="B815" s="237"/>
      <c r="C815" s="238"/>
      <c r="D815" s="233" t="s">
        <v>149</v>
      </c>
      <c r="E815" s="239" t="s">
        <v>19</v>
      </c>
      <c r="F815" s="240" t="s">
        <v>2221</v>
      </c>
      <c r="G815" s="238"/>
      <c r="H815" s="241">
        <v>18.524999999999999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7" t="s">
        <v>149</v>
      </c>
      <c r="AU815" s="247" t="s">
        <v>82</v>
      </c>
      <c r="AV815" s="13" t="s">
        <v>82</v>
      </c>
      <c r="AW815" s="13" t="s">
        <v>33</v>
      </c>
      <c r="AX815" s="13" t="s">
        <v>72</v>
      </c>
      <c r="AY815" s="247" t="s">
        <v>138</v>
      </c>
    </row>
    <row r="816" s="16" customFormat="1">
      <c r="A816" s="16"/>
      <c r="B816" s="287"/>
      <c r="C816" s="288"/>
      <c r="D816" s="233" t="s">
        <v>149</v>
      </c>
      <c r="E816" s="289" t="s">
        <v>19</v>
      </c>
      <c r="F816" s="290" t="s">
        <v>1074</v>
      </c>
      <c r="G816" s="288"/>
      <c r="H816" s="291">
        <v>453.82499999999999</v>
      </c>
      <c r="I816" s="292"/>
      <c r="J816" s="288"/>
      <c r="K816" s="288"/>
      <c r="L816" s="293"/>
      <c r="M816" s="294"/>
      <c r="N816" s="295"/>
      <c r="O816" s="295"/>
      <c r="P816" s="295"/>
      <c r="Q816" s="295"/>
      <c r="R816" s="295"/>
      <c r="S816" s="295"/>
      <c r="T816" s="296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97" t="s">
        <v>149</v>
      </c>
      <c r="AU816" s="297" t="s">
        <v>82</v>
      </c>
      <c r="AV816" s="16" t="s">
        <v>155</v>
      </c>
      <c r="AW816" s="16" t="s">
        <v>33</v>
      </c>
      <c r="AX816" s="16" t="s">
        <v>72</v>
      </c>
      <c r="AY816" s="297" t="s">
        <v>138</v>
      </c>
    </row>
    <row r="817" s="15" customFormat="1">
      <c r="A817" s="15"/>
      <c r="B817" s="276"/>
      <c r="C817" s="277"/>
      <c r="D817" s="233" t="s">
        <v>149</v>
      </c>
      <c r="E817" s="278" t="s">
        <v>19</v>
      </c>
      <c r="F817" s="279" t="s">
        <v>953</v>
      </c>
      <c r="G817" s="277"/>
      <c r="H817" s="280">
        <v>562.923</v>
      </c>
      <c r="I817" s="281"/>
      <c r="J817" s="277"/>
      <c r="K817" s="277"/>
      <c r="L817" s="282"/>
      <c r="M817" s="283"/>
      <c r="N817" s="284"/>
      <c r="O817" s="284"/>
      <c r="P817" s="284"/>
      <c r="Q817" s="284"/>
      <c r="R817" s="284"/>
      <c r="S817" s="284"/>
      <c r="T817" s="28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86" t="s">
        <v>149</v>
      </c>
      <c r="AU817" s="286" t="s">
        <v>82</v>
      </c>
      <c r="AV817" s="15" t="s">
        <v>145</v>
      </c>
      <c r="AW817" s="15" t="s">
        <v>33</v>
      </c>
      <c r="AX817" s="15" t="s">
        <v>80</v>
      </c>
      <c r="AY817" s="286" t="s">
        <v>138</v>
      </c>
    </row>
    <row r="818" s="12" customFormat="1" ht="22.8" customHeight="1">
      <c r="A818" s="12"/>
      <c r="B818" s="204"/>
      <c r="C818" s="205"/>
      <c r="D818" s="206" t="s">
        <v>71</v>
      </c>
      <c r="E818" s="218" t="s">
        <v>627</v>
      </c>
      <c r="F818" s="218" t="s">
        <v>628</v>
      </c>
      <c r="G818" s="205"/>
      <c r="H818" s="205"/>
      <c r="I818" s="208"/>
      <c r="J818" s="219">
        <f>BK818</f>
        <v>0</v>
      </c>
      <c r="K818" s="205"/>
      <c r="L818" s="210"/>
      <c r="M818" s="211"/>
      <c r="N818" s="212"/>
      <c r="O818" s="212"/>
      <c r="P818" s="213">
        <f>SUM(P819:P820)</f>
        <v>0</v>
      </c>
      <c r="Q818" s="212"/>
      <c r="R818" s="213">
        <f>SUM(R819:R820)</f>
        <v>0</v>
      </c>
      <c r="S818" s="212"/>
      <c r="T818" s="214">
        <f>SUM(T819:T820)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15" t="s">
        <v>80</v>
      </c>
      <c r="AT818" s="216" t="s">
        <v>71</v>
      </c>
      <c r="AU818" s="216" t="s">
        <v>80</v>
      </c>
      <c r="AY818" s="215" t="s">
        <v>138</v>
      </c>
      <c r="BK818" s="217">
        <f>SUM(BK819:BK820)</f>
        <v>0</v>
      </c>
    </row>
    <row r="819" s="2" customFormat="1" ht="24" customHeight="1">
      <c r="A819" s="40"/>
      <c r="B819" s="41"/>
      <c r="C819" s="220" t="s">
        <v>1741</v>
      </c>
      <c r="D819" s="220" t="s">
        <v>140</v>
      </c>
      <c r="E819" s="221" t="s">
        <v>1686</v>
      </c>
      <c r="F819" s="222" t="s">
        <v>1687</v>
      </c>
      <c r="G819" s="223" t="s">
        <v>305</v>
      </c>
      <c r="H819" s="224">
        <v>878.029</v>
      </c>
      <c r="I819" s="225"/>
      <c r="J819" s="226">
        <f>ROUND(I819*H819,2)</f>
        <v>0</v>
      </c>
      <c r="K819" s="222" t="s">
        <v>144</v>
      </c>
      <c r="L819" s="46"/>
      <c r="M819" s="227" t="s">
        <v>19</v>
      </c>
      <c r="N819" s="228" t="s">
        <v>43</v>
      </c>
      <c r="O819" s="86"/>
      <c r="P819" s="229">
        <f>O819*H819</f>
        <v>0</v>
      </c>
      <c r="Q819" s="229">
        <v>0</v>
      </c>
      <c r="R819" s="229">
        <f>Q819*H819</f>
        <v>0</v>
      </c>
      <c r="S819" s="229">
        <v>0</v>
      </c>
      <c r="T819" s="230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31" t="s">
        <v>145</v>
      </c>
      <c r="AT819" s="231" t="s">
        <v>140</v>
      </c>
      <c r="AU819" s="231" t="s">
        <v>82</v>
      </c>
      <c r="AY819" s="19" t="s">
        <v>138</v>
      </c>
      <c r="BE819" s="232">
        <f>IF(N819="základní",J819,0)</f>
        <v>0</v>
      </c>
      <c r="BF819" s="232">
        <f>IF(N819="snížená",J819,0)</f>
        <v>0</v>
      </c>
      <c r="BG819" s="232">
        <f>IF(N819="zákl. přenesená",J819,0)</f>
        <v>0</v>
      </c>
      <c r="BH819" s="232">
        <f>IF(N819="sníž. přenesená",J819,0)</f>
        <v>0</v>
      </c>
      <c r="BI819" s="232">
        <f>IF(N819="nulová",J819,0)</f>
        <v>0</v>
      </c>
      <c r="BJ819" s="19" t="s">
        <v>80</v>
      </c>
      <c r="BK819" s="232">
        <f>ROUND(I819*H819,2)</f>
        <v>0</v>
      </c>
      <c r="BL819" s="19" t="s">
        <v>145</v>
      </c>
      <c r="BM819" s="231" t="s">
        <v>2230</v>
      </c>
    </row>
    <row r="820" s="2" customFormat="1">
      <c r="A820" s="40"/>
      <c r="B820" s="41"/>
      <c r="C820" s="42"/>
      <c r="D820" s="233" t="s">
        <v>147</v>
      </c>
      <c r="E820" s="42"/>
      <c r="F820" s="234" t="s">
        <v>1687</v>
      </c>
      <c r="G820" s="42"/>
      <c r="H820" s="42"/>
      <c r="I820" s="138"/>
      <c r="J820" s="42"/>
      <c r="K820" s="42"/>
      <c r="L820" s="46"/>
      <c r="M820" s="235"/>
      <c r="N820" s="236"/>
      <c r="O820" s="86"/>
      <c r="P820" s="86"/>
      <c r="Q820" s="86"/>
      <c r="R820" s="86"/>
      <c r="S820" s="86"/>
      <c r="T820" s="87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9" t="s">
        <v>147</v>
      </c>
      <c r="AU820" s="19" t="s">
        <v>82</v>
      </c>
    </row>
    <row r="821" s="12" customFormat="1" ht="25.92" customHeight="1">
      <c r="A821" s="12"/>
      <c r="B821" s="204"/>
      <c r="C821" s="205"/>
      <c r="D821" s="206" t="s">
        <v>71</v>
      </c>
      <c r="E821" s="207" t="s">
        <v>1689</v>
      </c>
      <c r="F821" s="207" t="s">
        <v>2231</v>
      </c>
      <c r="G821" s="205"/>
      <c r="H821" s="205"/>
      <c r="I821" s="208"/>
      <c r="J821" s="209">
        <f>BK821</f>
        <v>0</v>
      </c>
      <c r="K821" s="205"/>
      <c r="L821" s="210"/>
      <c r="M821" s="211"/>
      <c r="N821" s="212"/>
      <c r="O821" s="212"/>
      <c r="P821" s="213">
        <f>P822</f>
        <v>0</v>
      </c>
      <c r="Q821" s="212"/>
      <c r="R821" s="213">
        <f>R822</f>
        <v>0.90671799999999991</v>
      </c>
      <c r="S821" s="212"/>
      <c r="T821" s="214">
        <f>T822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15" t="s">
        <v>82</v>
      </c>
      <c r="AT821" s="216" t="s">
        <v>71</v>
      </c>
      <c r="AU821" s="216" t="s">
        <v>72</v>
      </c>
      <c r="AY821" s="215" t="s">
        <v>138</v>
      </c>
      <c r="BK821" s="217">
        <f>BK822</f>
        <v>0</v>
      </c>
    </row>
    <row r="822" s="12" customFormat="1" ht="22.8" customHeight="1">
      <c r="A822" s="12"/>
      <c r="B822" s="204"/>
      <c r="C822" s="205"/>
      <c r="D822" s="206" t="s">
        <v>71</v>
      </c>
      <c r="E822" s="218" t="s">
        <v>1691</v>
      </c>
      <c r="F822" s="218" t="s">
        <v>1692</v>
      </c>
      <c r="G822" s="205"/>
      <c r="H822" s="205"/>
      <c r="I822" s="208"/>
      <c r="J822" s="219">
        <f>BK822</f>
        <v>0</v>
      </c>
      <c r="K822" s="205"/>
      <c r="L822" s="210"/>
      <c r="M822" s="211"/>
      <c r="N822" s="212"/>
      <c r="O822" s="212"/>
      <c r="P822" s="213">
        <f>SUM(P823:P863)</f>
        <v>0</v>
      </c>
      <c r="Q822" s="212"/>
      <c r="R822" s="213">
        <f>SUM(R823:R863)</f>
        <v>0.90671799999999991</v>
      </c>
      <c r="S822" s="212"/>
      <c r="T822" s="214">
        <f>SUM(T823:T863)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215" t="s">
        <v>82</v>
      </c>
      <c r="AT822" s="216" t="s">
        <v>71</v>
      </c>
      <c r="AU822" s="216" t="s">
        <v>80</v>
      </c>
      <c r="AY822" s="215" t="s">
        <v>138</v>
      </c>
      <c r="BK822" s="217">
        <f>SUM(BK823:BK863)</f>
        <v>0</v>
      </c>
    </row>
    <row r="823" s="2" customFormat="1" ht="24" customHeight="1">
      <c r="A823" s="40"/>
      <c r="B823" s="41"/>
      <c r="C823" s="220" t="s">
        <v>1744</v>
      </c>
      <c r="D823" s="220" t="s">
        <v>140</v>
      </c>
      <c r="E823" s="221" t="s">
        <v>1694</v>
      </c>
      <c r="F823" s="222" t="s">
        <v>1695</v>
      </c>
      <c r="G823" s="223" t="s">
        <v>143</v>
      </c>
      <c r="H823" s="224">
        <v>183.81999999999999</v>
      </c>
      <c r="I823" s="225"/>
      <c r="J823" s="226">
        <f>ROUND(I823*H823,2)</f>
        <v>0</v>
      </c>
      <c r="K823" s="222" t="s">
        <v>144</v>
      </c>
      <c r="L823" s="46"/>
      <c r="M823" s="227" t="s">
        <v>19</v>
      </c>
      <c r="N823" s="228" t="s">
        <v>43</v>
      </c>
      <c r="O823" s="86"/>
      <c r="P823" s="229">
        <f>O823*H823</f>
        <v>0</v>
      </c>
      <c r="Q823" s="229">
        <v>0</v>
      </c>
      <c r="R823" s="229">
        <f>Q823*H823</f>
        <v>0</v>
      </c>
      <c r="S823" s="229">
        <v>0</v>
      </c>
      <c r="T823" s="230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31" t="s">
        <v>248</v>
      </c>
      <c r="AT823" s="231" t="s">
        <v>140</v>
      </c>
      <c r="AU823" s="231" t="s">
        <v>82</v>
      </c>
      <c r="AY823" s="19" t="s">
        <v>138</v>
      </c>
      <c r="BE823" s="232">
        <f>IF(N823="základní",J823,0)</f>
        <v>0</v>
      </c>
      <c r="BF823" s="232">
        <f>IF(N823="snížená",J823,0)</f>
        <v>0</v>
      </c>
      <c r="BG823" s="232">
        <f>IF(N823="zákl. přenesená",J823,0)</f>
        <v>0</v>
      </c>
      <c r="BH823" s="232">
        <f>IF(N823="sníž. přenesená",J823,0)</f>
        <v>0</v>
      </c>
      <c r="BI823" s="232">
        <f>IF(N823="nulová",J823,0)</f>
        <v>0</v>
      </c>
      <c r="BJ823" s="19" t="s">
        <v>80</v>
      </c>
      <c r="BK823" s="232">
        <f>ROUND(I823*H823,2)</f>
        <v>0</v>
      </c>
      <c r="BL823" s="19" t="s">
        <v>248</v>
      </c>
      <c r="BM823" s="231" t="s">
        <v>2232</v>
      </c>
    </row>
    <row r="824" s="2" customFormat="1">
      <c r="A824" s="40"/>
      <c r="B824" s="41"/>
      <c r="C824" s="42"/>
      <c r="D824" s="233" t="s">
        <v>147</v>
      </c>
      <c r="E824" s="42"/>
      <c r="F824" s="234" t="s">
        <v>1695</v>
      </c>
      <c r="G824" s="42"/>
      <c r="H824" s="42"/>
      <c r="I824" s="138"/>
      <c r="J824" s="42"/>
      <c r="K824" s="42"/>
      <c r="L824" s="46"/>
      <c r="M824" s="235"/>
      <c r="N824" s="236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147</v>
      </c>
      <c r="AU824" s="19" t="s">
        <v>82</v>
      </c>
    </row>
    <row r="825" s="14" customFormat="1">
      <c r="A825" s="14"/>
      <c r="B825" s="249"/>
      <c r="C825" s="250"/>
      <c r="D825" s="233" t="s">
        <v>149</v>
      </c>
      <c r="E825" s="251" t="s">
        <v>19</v>
      </c>
      <c r="F825" s="252" t="s">
        <v>1697</v>
      </c>
      <c r="G825" s="250"/>
      <c r="H825" s="251" t="s">
        <v>19</v>
      </c>
      <c r="I825" s="253"/>
      <c r="J825" s="250"/>
      <c r="K825" s="250"/>
      <c r="L825" s="254"/>
      <c r="M825" s="255"/>
      <c r="N825" s="256"/>
      <c r="O825" s="256"/>
      <c r="P825" s="256"/>
      <c r="Q825" s="256"/>
      <c r="R825" s="256"/>
      <c r="S825" s="256"/>
      <c r="T825" s="25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8" t="s">
        <v>149</v>
      </c>
      <c r="AU825" s="258" t="s">
        <v>82</v>
      </c>
      <c r="AV825" s="14" t="s">
        <v>80</v>
      </c>
      <c r="AW825" s="14" t="s">
        <v>33</v>
      </c>
      <c r="AX825" s="14" t="s">
        <v>72</v>
      </c>
      <c r="AY825" s="258" t="s">
        <v>138</v>
      </c>
    </row>
    <row r="826" s="13" customFormat="1">
      <c r="A826" s="13"/>
      <c r="B826" s="237"/>
      <c r="C826" s="238"/>
      <c r="D826" s="233" t="s">
        <v>149</v>
      </c>
      <c r="E826" s="239" t="s">
        <v>19</v>
      </c>
      <c r="F826" s="240" t="s">
        <v>2233</v>
      </c>
      <c r="G826" s="238"/>
      <c r="H826" s="241">
        <v>47.939999999999998</v>
      </c>
      <c r="I826" s="242"/>
      <c r="J826" s="238"/>
      <c r="K826" s="238"/>
      <c r="L826" s="243"/>
      <c r="M826" s="244"/>
      <c r="N826" s="245"/>
      <c r="O826" s="245"/>
      <c r="P826" s="245"/>
      <c r="Q826" s="245"/>
      <c r="R826" s="245"/>
      <c r="S826" s="245"/>
      <c r="T826" s="24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7" t="s">
        <v>149</v>
      </c>
      <c r="AU826" s="247" t="s">
        <v>82</v>
      </c>
      <c r="AV826" s="13" t="s">
        <v>82</v>
      </c>
      <c r="AW826" s="13" t="s">
        <v>33</v>
      </c>
      <c r="AX826" s="13" t="s">
        <v>72</v>
      </c>
      <c r="AY826" s="247" t="s">
        <v>138</v>
      </c>
    </row>
    <row r="827" s="13" customFormat="1">
      <c r="A827" s="13"/>
      <c r="B827" s="237"/>
      <c r="C827" s="238"/>
      <c r="D827" s="233" t="s">
        <v>149</v>
      </c>
      <c r="E827" s="239" t="s">
        <v>19</v>
      </c>
      <c r="F827" s="240" t="s">
        <v>2234</v>
      </c>
      <c r="G827" s="238"/>
      <c r="H827" s="241">
        <v>16.170000000000002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7" t="s">
        <v>149</v>
      </c>
      <c r="AU827" s="247" t="s">
        <v>82</v>
      </c>
      <c r="AV827" s="13" t="s">
        <v>82</v>
      </c>
      <c r="AW827" s="13" t="s">
        <v>33</v>
      </c>
      <c r="AX827" s="13" t="s">
        <v>72</v>
      </c>
      <c r="AY827" s="247" t="s">
        <v>138</v>
      </c>
    </row>
    <row r="828" s="13" customFormat="1">
      <c r="A828" s="13"/>
      <c r="B828" s="237"/>
      <c r="C828" s="238"/>
      <c r="D828" s="233" t="s">
        <v>149</v>
      </c>
      <c r="E828" s="239" t="s">
        <v>19</v>
      </c>
      <c r="F828" s="240" t="s">
        <v>2235</v>
      </c>
      <c r="G828" s="238"/>
      <c r="H828" s="241">
        <v>59.186</v>
      </c>
      <c r="I828" s="242"/>
      <c r="J828" s="238"/>
      <c r="K828" s="238"/>
      <c r="L828" s="243"/>
      <c r="M828" s="244"/>
      <c r="N828" s="245"/>
      <c r="O828" s="245"/>
      <c r="P828" s="245"/>
      <c r="Q828" s="245"/>
      <c r="R828" s="245"/>
      <c r="S828" s="245"/>
      <c r="T828" s="24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7" t="s">
        <v>149</v>
      </c>
      <c r="AU828" s="247" t="s">
        <v>82</v>
      </c>
      <c r="AV828" s="13" t="s">
        <v>82</v>
      </c>
      <c r="AW828" s="13" t="s">
        <v>33</v>
      </c>
      <c r="AX828" s="13" t="s">
        <v>72</v>
      </c>
      <c r="AY828" s="247" t="s">
        <v>138</v>
      </c>
    </row>
    <row r="829" s="13" customFormat="1">
      <c r="A829" s="13"/>
      <c r="B829" s="237"/>
      <c r="C829" s="238"/>
      <c r="D829" s="233" t="s">
        <v>149</v>
      </c>
      <c r="E829" s="239" t="s">
        <v>19</v>
      </c>
      <c r="F829" s="240" t="s">
        <v>2236</v>
      </c>
      <c r="G829" s="238"/>
      <c r="H829" s="241">
        <v>60.524000000000001</v>
      </c>
      <c r="I829" s="242"/>
      <c r="J829" s="238"/>
      <c r="K829" s="238"/>
      <c r="L829" s="243"/>
      <c r="M829" s="244"/>
      <c r="N829" s="245"/>
      <c r="O829" s="245"/>
      <c r="P829" s="245"/>
      <c r="Q829" s="245"/>
      <c r="R829" s="245"/>
      <c r="S829" s="245"/>
      <c r="T829" s="24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7" t="s">
        <v>149</v>
      </c>
      <c r="AU829" s="247" t="s">
        <v>82</v>
      </c>
      <c r="AV829" s="13" t="s">
        <v>82</v>
      </c>
      <c r="AW829" s="13" t="s">
        <v>33</v>
      </c>
      <c r="AX829" s="13" t="s">
        <v>72</v>
      </c>
      <c r="AY829" s="247" t="s">
        <v>138</v>
      </c>
    </row>
    <row r="830" s="15" customFormat="1">
      <c r="A830" s="15"/>
      <c r="B830" s="276"/>
      <c r="C830" s="277"/>
      <c r="D830" s="233" t="s">
        <v>149</v>
      </c>
      <c r="E830" s="278" t="s">
        <v>19</v>
      </c>
      <c r="F830" s="279" t="s">
        <v>953</v>
      </c>
      <c r="G830" s="277"/>
      <c r="H830" s="280">
        <v>183.81999999999999</v>
      </c>
      <c r="I830" s="281"/>
      <c r="J830" s="277"/>
      <c r="K830" s="277"/>
      <c r="L830" s="282"/>
      <c r="M830" s="283"/>
      <c r="N830" s="284"/>
      <c r="O830" s="284"/>
      <c r="P830" s="284"/>
      <c r="Q830" s="284"/>
      <c r="R830" s="284"/>
      <c r="S830" s="284"/>
      <c r="T830" s="28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86" t="s">
        <v>149</v>
      </c>
      <c r="AU830" s="286" t="s">
        <v>82</v>
      </c>
      <c r="AV830" s="15" t="s">
        <v>145</v>
      </c>
      <c r="AW830" s="15" t="s">
        <v>33</v>
      </c>
      <c r="AX830" s="15" t="s">
        <v>80</v>
      </c>
      <c r="AY830" s="286" t="s">
        <v>138</v>
      </c>
    </row>
    <row r="831" s="2" customFormat="1" ht="16.5" customHeight="1">
      <c r="A831" s="40"/>
      <c r="B831" s="41"/>
      <c r="C831" s="259" t="s">
        <v>1751</v>
      </c>
      <c r="D831" s="259" t="s">
        <v>268</v>
      </c>
      <c r="E831" s="260" t="s">
        <v>1704</v>
      </c>
      <c r="F831" s="261" t="s">
        <v>1705</v>
      </c>
      <c r="G831" s="262" t="s">
        <v>305</v>
      </c>
      <c r="H831" s="263">
        <v>0.081000000000000003</v>
      </c>
      <c r="I831" s="264"/>
      <c r="J831" s="265">
        <f>ROUND(I831*H831,2)</f>
        <v>0</v>
      </c>
      <c r="K831" s="261" t="s">
        <v>144</v>
      </c>
      <c r="L831" s="266"/>
      <c r="M831" s="267" t="s">
        <v>19</v>
      </c>
      <c r="N831" s="268" t="s">
        <v>43</v>
      </c>
      <c r="O831" s="86"/>
      <c r="P831" s="229">
        <f>O831*H831</f>
        <v>0</v>
      </c>
      <c r="Q831" s="229">
        <v>1</v>
      </c>
      <c r="R831" s="229">
        <f>Q831*H831</f>
        <v>0.081000000000000003</v>
      </c>
      <c r="S831" s="229">
        <v>0</v>
      </c>
      <c r="T831" s="230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31" t="s">
        <v>346</v>
      </c>
      <c r="AT831" s="231" t="s">
        <v>268</v>
      </c>
      <c r="AU831" s="231" t="s">
        <v>82</v>
      </c>
      <c r="AY831" s="19" t="s">
        <v>138</v>
      </c>
      <c r="BE831" s="232">
        <f>IF(N831="základní",J831,0)</f>
        <v>0</v>
      </c>
      <c r="BF831" s="232">
        <f>IF(N831="snížená",J831,0)</f>
        <v>0</v>
      </c>
      <c r="BG831" s="232">
        <f>IF(N831="zákl. přenesená",J831,0)</f>
        <v>0</v>
      </c>
      <c r="BH831" s="232">
        <f>IF(N831="sníž. přenesená",J831,0)</f>
        <v>0</v>
      </c>
      <c r="BI831" s="232">
        <f>IF(N831="nulová",J831,0)</f>
        <v>0</v>
      </c>
      <c r="BJ831" s="19" t="s">
        <v>80</v>
      </c>
      <c r="BK831" s="232">
        <f>ROUND(I831*H831,2)</f>
        <v>0</v>
      </c>
      <c r="BL831" s="19" t="s">
        <v>248</v>
      </c>
      <c r="BM831" s="231" t="s">
        <v>2237</v>
      </c>
    </row>
    <row r="832" s="2" customFormat="1">
      <c r="A832" s="40"/>
      <c r="B832" s="41"/>
      <c r="C832" s="42"/>
      <c r="D832" s="233" t="s">
        <v>147</v>
      </c>
      <c r="E832" s="42"/>
      <c r="F832" s="234" t="s">
        <v>1705</v>
      </c>
      <c r="G832" s="42"/>
      <c r="H832" s="42"/>
      <c r="I832" s="138"/>
      <c r="J832" s="42"/>
      <c r="K832" s="42"/>
      <c r="L832" s="46"/>
      <c r="M832" s="235"/>
      <c r="N832" s="236"/>
      <c r="O832" s="86"/>
      <c r="P832" s="86"/>
      <c r="Q832" s="86"/>
      <c r="R832" s="86"/>
      <c r="S832" s="86"/>
      <c r="T832" s="87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T832" s="19" t="s">
        <v>147</v>
      </c>
      <c r="AU832" s="19" t="s">
        <v>82</v>
      </c>
    </row>
    <row r="833" s="14" customFormat="1">
      <c r="A833" s="14"/>
      <c r="B833" s="249"/>
      <c r="C833" s="250"/>
      <c r="D833" s="233" t="s">
        <v>149</v>
      </c>
      <c r="E833" s="251" t="s">
        <v>19</v>
      </c>
      <c r="F833" s="252" t="s">
        <v>1707</v>
      </c>
      <c r="G833" s="250"/>
      <c r="H833" s="251" t="s">
        <v>19</v>
      </c>
      <c r="I833" s="253"/>
      <c r="J833" s="250"/>
      <c r="K833" s="250"/>
      <c r="L833" s="254"/>
      <c r="M833" s="255"/>
      <c r="N833" s="256"/>
      <c r="O833" s="256"/>
      <c r="P833" s="256"/>
      <c r="Q833" s="256"/>
      <c r="R833" s="256"/>
      <c r="S833" s="256"/>
      <c r="T833" s="257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8" t="s">
        <v>149</v>
      </c>
      <c r="AU833" s="258" t="s">
        <v>82</v>
      </c>
      <c r="AV833" s="14" t="s">
        <v>80</v>
      </c>
      <c r="AW833" s="14" t="s">
        <v>33</v>
      </c>
      <c r="AX833" s="14" t="s">
        <v>72</v>
      </c>
      <c r="AY833" s="258" t="s">
        <v>138</v>
      </c>
    </row>
    <row r="834" s="13" customFormat="1">
      <c r="A834" s="13"/>
      <c r="B834" s="237"/>
      <c r="C834" s="238"/>
      <c r="D834" s="233" t="s">
        <v>149</v>
      </c>
      <c r="E834" s="239" t="s">
        <v>19</v>
      </c>
      <c r="F834" s="240" t="s">
        <v>2238</v>
      </c>
      <c r="G834" s="238"/>
      <c r="H834" s="241">
        <v>0.081000000000000003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149</v>
      </c>
      <c r="AU834" s="247" t="s">
        <v>82</v>
      </c>
      <c r="AV834" s="13" t="s">
        <v>82</v>
      </c>
      <c r="AW834" s="13" t="s">
        <v>33</v>
      </c>
      <c r="AX834" s="13" t="s">
        <v>80</v>
      </c>
      <c r="AY834" s="247" t="s">
        <v>138</v>
      </c>
    </row>
    <row r="835" s="2" customFormat="1" ht="24" customHeight="1">
      <c r="A835" s="40"/>
      <c r="B835" s="41"/>
      <c r="C835" s="220" t="s">
        <v>1756</v>
      </c>
      <c r="D835" s="220" t="s">
        <v>140</v>
      </c>
      <c r="E835" s="221" t="s">
        <v>1710</v>
      </c>
      <c r="F835" s="222" t="s">
        <v>1711</v>
      </c>
      <c r="G835" s="223" t="s">
        <v>143</v>
      </c>
      <c r="H835" s="224">
        <v>367.63999999999999</v>
      </c>
      <c r="I835" s="225"/>
      <c r="J835" s="226">
        <f>ROUND(I835*H835,2)</f>
        <v>0</v>
      </c>
      <c r="K835" s="222" t="s">
        <v>144</v>
      </c>
      <c r="L835" s="46"/>
      <c r="M835" s="227" t="s">
        <v>19</v>
      </c>
      <c r="N835" s="228" t="s">
        <v>43</v>
      </c>
      <c r="O835" s="86"/>
      <c r="P835" s="229">
        <f>O835*H835</f>
        <v>0</v>
      </c>
      <c r="Q835" s="229">
        <v>0</v>
      </c>
      <c r="R835" s="229">
        <f>Q835*H835</f>
        <v>0</v>
      </c>
      <c r="S835" s="229">
        <v>0</v>
      </c>
      <c r="T835" s="230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31" t="s">
        <v>248</v>
      </c>
      <c r="AT835" s="231" t="s">
        <v>140</v>
      </c>
      <c r="AU835" s="231" t="s">
        <v>82</v>
      </c>
      <c r="AY835" s="19" t="s">
        <v>138</v>
      </c>
      <c r="BE835" s="232">
        <f>IF(N835="základní",J835,0)</f>
        <v>0</v>
      </c>
      <c r="BF835" s="232">
        <f>IF(N835="snížená",J835,0)</f>
        <v>0</v>
      </c>
      <c r="BG835" s="232">
        <f>IF(N835="zákl. přenesená",J835,0)</f>
        <v>0</v>
      </c>
      <c r="BH835" s="232">
        <f>IF(N835="sníž. přenesená",J835,0)</f>
        <v>0</v>
      </c>
      <c r="BI835" s="232">
        <f>IF(N835="nulová",J835,0)</f>
        <v>0</v>
      </c>
      <c r="BJ835" s="19" t="s">
        <v>80</v>
      </c>
      <c r="BK835" s="232">
        <f>ROUND(I835*H835,2)</f>
        <v>0</v>
      </c>
      <c r="BL835" s="19" t="s">
        <v>248</v>
      </c>
      <c r="BM835" s="231" t="s">
        <v>2239</v>
      </c>
    </row>
    <row r="836" s="2" customFormat="1">
      <c r="A836" s="40"/>
      <c r="B836" s="41"/>
      <c r="C836" s="42"/>
      <c r="D836" s="233" t="s">
        <v>147</v>
      </c>
      <c r="E836" s="42"/>
      <c r="F836" s="234" t="s">
        <v>1711</v>
      </c>
      <c r="G836" s="42"/>
      <c r="H836" s="42"/>
      <c r="I836" s="138"/>
      <c r="J836" s="42"/>
      <c r="K836" s="42"/>
      <c r="L836" s="46"/>
      <c r="M836" s="235"/>
      <c r="N836" s="236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147</v>
      </c>
      <c r="AU836" s="19" t="s">
        <v>82</v>
      </c>
    </row>
    <row r="837" s="14" customFormat="1">
      <c r="A837" s="14"/>
      <c r="B837" s="249"/>
      <c r="C837" s="250"/>
      <c r="D837" s="233" t="s">
        <v>149</v>
      </c>
      <c r="E837" s="251" t="s">
        <v>19</v>
      </c>
      <c r="F837" s="252" t="s">
        <v>1697</v>
      </c>
      <c r="G837" s="250"/>
      <c r="H837" s="251" t="s">
        <v>19</v>
      </c>
      <c r="I837" s="253"/>
      <c r="J837" s="250"/>
      <c r="K837" s="250"/>
      <c r="L837" s="254"/>
      <c r="M837" s="255"/>
      <c r="N837" s="256"/>
      <c r="O837" s="256"/>
      <c r="P837" s="256"/>
      <c r="Q837" s="256"/>
      <c r="R837" s="256"/>
      <c r="S837" s="256"/>
      <c r="T837" s="25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8" t="s">
        <v>149</v>
      </c>
      <c r="AU837" s="258" t="s">
        <v>82</v>
      </c>
      <c r="AV837" s="14" t="s">
        <v>80</v>
      </c>
      <c r="AW837" s="14" t="s">
        <v>33</v>
      </c>
      <c r="AX837" s="14" t="s">
        <v>72</v>
      </c>
      <c r="AY837" s="258" t="s">
        <v>138</v>
      </c>
    </row>
    <row r="838" s="14" customFormat="1">
      <c r="A838" s="14"/>
      <c r="B838" s="249"/>
      <c r="C838" s="250"/>
      <c r="D838" s="233" t="s">
        <v>149</v>
      </c>
      <c r="E838" s="251" t="s">
        <v>19</v>
      </c>
      <c r="F838" s="252" t="s">
        <v>1713</v>
      </c>
      <c r="G838" s="250"/>
      <c r="H838" s="251" t="s">
        <v>19</v>
      </c>
      <c r="I838" s="253"/>
      <c r="J838" s="250"/>
      <c r="K838" s="250"/>
      <c r="L838" s="254"/>
      <c r="M838" s="255"/>
      <c r="N838" s="256"/>
      <c r="O838" s="256"/>
      <c r="P838" s="256"/>
      <c r="Q838" s="256"/>
      <c r="R838" s="256"/>
      <c r="S838" s="256"/>
      <c r="T838" s="257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8" t="s">
        <v>149</v>
      </c>
      <c r="AU838" s="258" t="s">
        <v>82</v>
      </c>
      <c r="AV838" s="14" t="s">
        <v>80</v>
      </c>
      <c r="AW838" s="14" t="s">
        <v>33</v>
      </c>
      <c r="AX838" s="14" t="s">
        <v>72</v>
      </c>
      <c r="AY838" s="258" t="s">
        <v>138</v>
      </c>
    </row>
    <row r="839" s="13" customFormat="1">
      <c r="A839" s="13"/>
      <c r="B839" s="237"/>
      <c r="C839" s="238"/>
      <c r="D839" s="233" t="s">
        <v>149</v>
      </c>
      <c r="E839" s="239" t="s">
        <v>19</v>
      </c>
      <c r="F839" s="240" t="s">
        <v>2240</v>
      </c>
      <c r="G839" s="238"/>
      <c r="H839" s="241">
        <v>367.63999999999999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7" t="s">
        <v>149</v>
      </c>
      <c r="AU839" s="247" t="s">
        <v>82</v>
      </c>
      <c r="AV839" s="13" t="s">
        <v>82</v>
      </c>
      <c r="AW839" s="13" t="s">
        <v>33</v>
      </c>
      <c r="AX839" s="13" t="s">
        <v>80</v>
      </c>
      <c r="AY839" s="247" t="s">
        <v>138</v>
      </c>
    </row>
    <row r="840" s="2" customFormat="1" ht="16.5" customHeight="1">
      <c r="A840" s="40"/>
      <c r="B840" s="41"/>
      <c r="C840" s="259" t="s">
        <v>1762</v>
      </c>
      <c r="D840" s="259" t="s">
        <v>268</v>
      </c>
      <c r="E840" s="260" t="s">
        <v>1716</v>
      </c>
      <c r="F840" s="261" t="s">
        <v>1717</v>
      </c>
      <c r="G840" s="262" t="s">
        <v>305</v>
      </c>
      <c r="H840" s="263">
        <v>0.20200000000000001</v>
      </c>
      <c r="I840" s="264"/>
      <c r="J840" s="265">
        <f>ROUND(I840*H840,2)</f>
        <v>0</v>
      </c>
      <c r="K840" s="261" t="s">
        <v>144</v>
      </c>
      <c r="L840" s="266"/>
      <c r="M840" s="267" t="s">
        <v>19</v>
      </c>
      <c r="N840" s="268" t="s">
        <v>43</v>
      </c>
      <c r="O840" s="86"/>
      <c r="P840" s="229">
        <f>O840*H840</f>
        <v>0</v>
      </c>
      <c r="Q840" s="229">
        <v>1</v>
      </c>
      <c r="R840" s="229">
        <f>Q840*H840</f>
        <v>0.20200000000000001</v>
      </c>
      <c r="S840" s="229">
        <v>0</v>
      </c>
      <c r="T840" s="230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31" t="s">
        <v>346</v>
      </c>
      <c r="AT840" s="231" t="s">
        <v>268</v>
      </c>
      <c r="AU840" s="231" t="s">
        <v>82</v>
      </c>
      <c r="AY840" s="19" t="s">
        <v>138</v>
      </c>
      <c r="BE840" s="232">
        <f>IF(N840="základní",J840,0)</f>
        <v>0</v>
      </c>
      <c r="BF840" s="232">
        <f>IF(N840="snížená",J840,0)</f>
        <v>0</v>
      </c>
      <c r="BG840" s="232">
        <f>IF(N840="zákl. přenesená",J840,0)</f>
        <v>0</v>
      </c>
      <c r="BH840" s="232">
        <f>IF(N840="sníž. přenesená",J840,0)</f>
        <v>0</v>
      </c>
      <c r="BI840" s="232">
        <f>IF(N840="nulová",J840,0)</f>
        <v>0</v>
      </c>
      <c r="BJ840" s="19" t="s">
        <v>80</v>
      </c>
      <c r="BK840" s="232">
        <f>ROUND(I840*H840,2)</f>
        <v>0</v>
      </c>
      <c r="BL840" s="19" t="s">
        <v>248</v>
      </c>
      <c r="BM840" s="231" t="s">
        <v>2241</v>
      </c>
    </row>
    <row r="841" s="2" customFormat="1">
      <c r="A841" s="40"/>
      <c r="B841" s="41"/>
      <c r="C841" s="42"/>
      <c r="D841" s="233" t="s">
        <v>147</v>
      </c>
      <c r="E841" s="42"/>
      <c r="F841" s="234" t="s">
        <v>1717</v>
      </c>
      <c r="G841" s="42"/>
      <c r="H841" s="42"/>
      <c r="I841" s="138"/>
      <c r="J841" s="42"/>
      <c r="K841" s="42"/>
      <c r="L841" s="46"/>
      <c r="M841" s="235"/>
      <c r="N841" s="236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147</v>
      </c>
      <c r="AU841" s="19" t="s">
        <v>82</v>
      </c>
    </row>
    <row r="842" s="14" customFormat="1">
      <c r="A842" s="14"/>
      <c r="B842" s="249"/>
      <c r="C842" s="250"/>
      <c r="D842" s="233" t="s">
        <v>149</v>
      </c>
      <c r="E842" s="251" t="s">
        <v>19</v>
      </c>
      <c r="F842" s="252" t="s">
        <v>1719</v>
      </c>
      <c r="G842" s="250"/>
      <c r="H842" s="251" t="s">
        <v>19</v>
      </c>
      <c r="I842" s="253"/>
      <c r="J842" s="250"/>
      <c r="K842" s="250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149</v>
      </c>
      <c r="AU842" s="258" t="s">
        <v>82</v>
      </c>
      <c r="AV842" s="14" t="s">
        <v>80</v>
      </c>
      <c r="AW842" s="14" t="s">
        <v>33</v>
      </c>
      <c r="AX842" s="14" t="s">
        <v>72</v>
      </c>
      <c r="AY842" s="258" t="s">
        <v>138</v>
      </c>
    </row>
    <row r="843" s="13" customFormat="1">
      <c r="A843" s="13"/>
      <c r="B843" s="237"/>
      <c r="C843" s="238"/>
      <c r="D843" s="233" t="s">
        <v>149</v>
      </c>
      <c r="E843" s="239" t="s">
        <v>19</v>
      </c>
      <c r="F843" s="240" t="s">
        <v>2242</v>
      </c>
      <c r="G843" s="238"/>
      <c r="H843" s="241">
        <v>0.20200000000000001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7" t="s">
        <v>149</v>
      </c>
      <c r="AU843" s="247" t="s">
        <v>82</v>
      </c>
      <c r="AV843" s="13" t="s">
        <v>82</v>
      </c>
      <c r="AW843" s="13" t="s">
        <v>33</v>
      </c>
      <c r="AX843" s="13" t="s">
        <v>80</v>
      </c>
      <c r="AY843" s="247" t="s">
        <v>138</v>
      </c>
    </row>
    <row r="844" s="2" customFormat="1" ht="24" customHeight="1">
      <c r="A844" s="40"/>
      <c r="B844" s="41"/>
      <c r="C844" s="220" t="s">
        <v>1769</v>
      </c>
      <c r="D844" s="220" t="s">
        <v>140</v>
      </c>
      <c r="E844" s="221" t="s">
        <v>1722</v>
      </c>
      <c r="F844" s="222" t="s">
        <v>1723</v>
      </c>
      <c r="G844" s="223" t="s">
        <v>143</v>
      </c>
      <c r="H844" s="224">
        <v>62</v>
      </c>
      <c r="I844" s="225"/>
      <c r="J844" s="226">
        <f>ROUND(I844*H844,2)</f>
        <v>0</v>
      </c>
      <c r="K844" s="222" t="s">
        <v>144</v>
      </c>
      <c r="L844" s="46"/>
      <c r="M844" s="227" t="s">
        <v>19</v>
      </c>
      <c r="N844" s="228" t="s">
        <v>43</v>
      </c>
      <c r="O844" s="86"/>
      <c r="P844" s="229">
        <f>O844*H844</f>
        <v>0</v>
      </c>
      <c r="Q844" s="229">
        <v>0</v>
      </c>
      <c r="R844" s="229">
        <f>Q844*H844</f>
        <v>0</v>
      </c>
      <c r="S844" s="229">
        <v>0</v>
      </c>
      <c r="T844" s="230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31" t="s">
        <v>248</v>
      </c>
      <c r="AT844" s="231" t="s">
        <v>140</v>
      </c>
      <c r="AU844" s="231" t="s">
        <v>82</v>
      </c>
      <c r="AY844" s="19" t="s">
        <v>138</v>
      </c>
      <c r="BE844" s="232">
        <f>IF(N844="základní",J844,0)</f>
        <v>0</v>
      </c>
      <c r="BF844" s="232">
        <f>IF(N844="snížená",J844,0)</f>
        <v>0</v>
      </c>
      <c r="BG844" s="232">
        <f>IF(N844="zákl. přenesená",J844,0)</f>
        <v>0</v>
      </c>
      <c r="BH844" s="232">
        <f>IF(N844="sníž. přenesená",J844,0)</f>
        <v>0</v>
      </c>
      <c r="BI844" s="232">
        <f>IF(N844="nulová",J844,0)</f>
        <v>0</v>
      </c>
      <c r="BJ844" s="19" t="s">
        <v>80</v>
      </c>
      <c r="BK844" s="232">
        <f>ROUND(I844*H844,2)</f>
        <v>0</v>
      </c>
      <c r="BL844" s="19" t="s">
        <v>248</v>
      </c>
      <c r="BM844" s="231" t="s">
        <v>2243</v>
      </c>
    </row>
    <row r="845" s="2" customFormat="1">
      <c r="A845" s="40"/>
      <c r="B845" s="41"/>
      <c r="C845" s="42"/>
      <c r="D845" s="233" t="s">
        <v>147</v>
      </c>
      <c r="E845" s="42"/>
      <c r="F845" s="234" t="s">
        <v>1723</v>
      </c>
      <c r="G845" s="42"/>
      <c r="H845" s="42"/>
      <c r="I845" s="138"/>
      <c r="J845" s="42"/>
      <c r="K845" s="42"/>
      <c r="L845" s="46"/>
      <c r="M845" s="235"/>
      <c r="N845" s="236"/>
      <c r="O845" s="86"/>
      <c r="P845" s="86"/>
      <c r="Q845" s="86"/>
      <c r="R845" s="86"/>
      <c r="S845" s="86"/>
      <c r="T845" s="87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9" t="s">
        <v>147</v>
      </c>
      <c r="AU845" s="19" t="s">
        <v>82</v>
      </c>
    </row>
    <row r="846" s="14" customFormat="1">
      <c r="A846" s="14"/>
      <c r="B846" s="249"/>
      <c r="C846" s="250"/>
      <c r="D846" s="233" t="s">
        <v>149</v>
      </c>
      <c r="E846" s="251" t="s">
        <v>19</v>
      </c>
      <c r="F846" s="252" t="s">
        <v>1725</v>
      </c>
      <c r="G846" s="250"/>
      <c r="H846" s="251" t="s">
        <v>19</v>
      </c>
      <c r="I846" s="253"/>
      <c r="J846" s="250"/>
      <c r="K846" s="250"/>
      <c r="L846" s="254"/>
      <c r="M846" s="255"/>
      <c r="N846" s="256"/>
      <c r="O846" s="256"/>
      <c r="P846" s="256"/>
      <c r="Q846" s="256"/>
      <c r="R846" s="256"/>
      <c r="S846" s="256"/>
      <c r="T846" s="25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8" t="s">
        <v>149</v>
      </c>
      <c r="AU846" s="258" t="s">
        <v>82</v>
      </c>
      <c r="AV846" s="14" t="s">
        <v>80</v>
      </c>
      <c r="AW846" s="14" t="s">
        <v>33</v>
      </c>
      <c r="AX846" s="14" t="s">
        <v>72</v>
      </c>
      <c r="AY846" s="258" t="s">
        <v>138</v>
      </c>
    </row>
    <row r="847" s="13" customFormat="1">
      <c r="A847" s="13"/>
      <c r="B847" s="237"/>
      <c r="C847" s="238"/>
      <c r="D847" s="233" t="s">
        <v>149</v>
      </c>
      <c r="E847" s="239" t="s">
        <v>19</v>
      </c>
      <c r="F847" s="240" t="s">
        <v>2244</v>
      </c>
      <c r="G847" s="238"/>
      <c r="H847" s="241">
        <v>62</v>
      </c>
      <c r="I847" s="242"/>
      <c r="J847" s="238"/>
      <c r="K847" s="238"/>
      <c r="L847" s="243"/>
      <c r="M847" s="244"/>
      <c r="N847" s="245"/>
      <c r="O847" s="245"/>
      <c r="P847" s="245"/>
      <c r="Q847" s="245"/>
      <c r="R847" s="245"/>
      <c r="S847" s="245"/>
      <c r="T847" s="246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7" t="s">
        <v>149</v>
      </c>
      <c r="AU847" s="247" t="s">
        <v>82</v>
      </c>
      <c r="AV847" s="13" t="s">
        <v>82</v>
      </c>
      <c r="AW847" s="13" t="s">
        <v>33</v>
      </c>
      <c r="AX847" s="13" t="s">
        <v>80</v>
      </c>
      <c r="AY847" s="247" t="s">
        <v>138</v>
      </c>
    </row>
    <row r="848" s="2" customFormat="1" ht="16.5" customHeight="1">
      <c r="A848" s="40"/>
      <c r="B848" s="41"/>
      <c r="C848" s="259" t="s">
        <v>1775</v>
      </c>
      <c r="D848" s="259" t="s">
        <v>268</v>
      </c>
      <c r="E848" s="260" t="s">
        <v>1728</v>
      </c>
      <c r="F848" s="261" t="s">
        <v>2245</v>
      </c>
      <c r="G848" s="262" t="s">
        <v>143</v>
      </c>
      <c r="H848" s="263">
        <v>71.299999999999997</v>
      </c>
      <c r="I848" s="264"/>
      <c r="J848" s="265">
        <f>ROUND(I848*H848,2)</f>
        <v>0</v>
      </c>
      <c r="K848" s="261" t="s">
        <v>144</v>
      </c>
      <c r="L848" s="266"/>
      <c r="M848" s="267" t="s">
        <v>19</v>
      </c>
      <c r="N848" s="268" t="s">
        <v>43</v>
      </c>
      <c r="O848" s="86"/>
      <c r="P848" s="229">
        <f>O848*H848</f>
        <v>0</v>
      </c>
      <c r="Q848" s="229">
        <v>0.0044999999999999997</v>
      </c>
      <c r="R848" s="229">
        <f>Q848*H848</f>
        <v>0.32084999999999997</v>
      </c>
      <c r="S848" s="229">
        <v>0</v>
      </c>
      <c r="T848" s="230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31" t="s">
        <v>346</v>
      </c>
      <c r="AT848" s="231" t="s">
        <v>268</v>
      </c>
      <c r="AU848" s="231" t="s">
        <v>82</v>
      </c>
      <c r="AY848" s="19" t="s">
        <v>138</v>
      </c>
      <c r="BE848" s="232">
        <f>IF(N848="základní",J848,0)</f>
        <v>0</v>
      </c>
      <c r="BF848" s="232">
        <f>IF(N848="snížená",J848,0)</f>
        <v>0</v>
      </c>
      <c r="BG848" s="232">
        <f>IF(N848="zákl. přenesená",J848,0)</f>
        <v>0</v>
      </c>
      <c r="BH848" s="232">
        <f>IF(N848="sníž. přenesená",J848,0)</f>
        <v>0</v>
      </c>
      <c r="BI848" s="232">
        <f>IF(N848="nulová",J848,0)</f>
        <v>0</v>
      </c>
      <c r="BJ848" s="19" t="s">
        <v>80</v>
      </c>
      <c r="BK848" s="232">
        <f>ROUND(I848*H848,2)</f>
        <v>0</v>
      </c>
      <c r="BL848" s="19" t="s">
        <v>248</v>
      </c>
      <c r="BM848" s="231" t="s">
        <v>2246</v>
      </c>
    </row>
    <row r="849" s="2" customFormat="1">
      <c r="A849" s="40"/>
      <c r="B849" s="41"/>
      <c r="C849" s="42"/>
      <c r="D849" s="233" t="s">
        <v>147</v>
      </c>
      <c r="E849" s="42"/>
      <c r="F849" s="234" t="s">
        <v>2245</v>
      </c>
      <c r="G849" s="42"/>
      <c r="H849" s="42"/>
      <c r="I849" s="138"/>
      <c r="J849" s="42"/>
      <c r="K849" s="42"/>
      <c r="L849" s="46"/>
      <c r="M849" s="235"/>
      <c r="N849" s="236"/>
      <c r="O849" s="86"/>
      <c r="P849" s="86"/>
      <c r="Q849" s="86"/>
      <c r="R849" s="86"/>
      <c r="S849" s="86"/>
      <c r="T849" s="87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9" t="s">
        <v>147</v>
      </c>
      <c r="AU849" s="19" t="s">
        <v>82</v>
      </c>
    </row>
    <row r="850" s="13" customFormat="1">
      <c r="A850" s="13"/>
      <c r="B850" s="237"/>
      <c r="C850" s="238"/>
      <c r="D850" s="233" t="s">
        <v>149</v>
      </c>
      <c r="E850" s="239" t="s">
        <v>19</v>
      </c>
      <c r="F850" s="240" t="s">
        <v>2247</v>
      </c>
      <c r="G850" s="238"/>
      <c r="H850" s="241">
        <v>71.299999999999997</v>
      </c>
      <c r="I850" s="242"/>
      <c r="J850" s="238"/>
      <c r="K850" s="238"/>
      <c r="L850" s="243"/>
      <c r="M850" s="244"/>
      <c r="N850" s="245"/>
      <c r="O850" s="245"/>
      <c r="P850" s="245"/>
      <c r="Q850" s="245"/>
      <c r="R850" s="245"/>
      <c r="S850" s="245"/>
      <c r="T850" s="246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7" t="s">
        <v>149</v>
      </c>
      <c r="AU850" s="247" t="s">
        <v>82</v>
      </c>
      <c r="AV850" s="13" t="s">
        <v>82</v>
      </c>
      <c r="AW850" s="13" t="s">
        <v>33</v>
      </c>
      <c r="AX850" s="13" t="s">
        <v>80</v>
      </c>
      <c r="AY850" s="247" t="s">
        <v>138</v>
      </c>
    </row>
    <row r="851" s="2" customFormat="1" ht="24" customHeight="1">
      <c r="A851" s="40"/>
      <c r="B851" s="41"/>
      <c r="C851" s="220" t="s">
        <v>1782</v>
      </c>
      <c r="D851" s="220" t="s">
        <v>140</v>
      </c>
      <c r="E851" s="221" t="s">
        <v>1733</v>
      </c>
      <c r="F851" s="222" t="s">
        <v>1734</v>
      </c>
      <c r="G851" s="223" t="s">
        <v>143</v>
      </c>
      <c r="H851" s="224">
        <v>58.524999999999999</v>
      </c>
      <c r="I851" s="225"/>
      <c r="J851" s="226">
        <f>ROUND(I851*H851,2)</f>
        <v>0</v>
      </c>
      <c r="K851" s="222" t="s">
        <v>144</v>
      </c>
      <c r="L851" s="46"/>
      <c r="M851" s="227" t="s">
        <v>19</v>
      </c>
      <c r="N851" s="228" t="s">
        <v>43</v>
      </c>
      <c r="O851" s="86"/>
      <c r="P851" s="229">
        <f>O851*H851</f>
        <v>0</v>
      </c>
      <c r="Q851" s="229">
        <v>0</v>
      </c>
      <c r="R851" s="229">
        <f>Q851*H851</f>
        <v>0</v>
      </c>
      <c r="S851" s="229">
        <v>0</v>
      </c>
      <c r="T851" s="230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31" t="s">
        <v>248</v>
      </c>
      <c r="AT851" s="231" t="s">
        <v>140</v>
      </c>
      <c r="AU851" s="231" t="s">
        <v>82</v>
      </c>
      <c r="AY851" s="19" t="s">
        <v>138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19" t="s">
        <v>80</v>
      </c>
      <c r="BK851" s="232">
        <f>ROUND(I851*H851,2)</f>
        <v>0</v>
      </c>
      <c r="BL851" s="19" t="s">
        <v>248</v>
      </c>
      <c r="BM851" s="231" t="s">
        <v>2248</v>
      </c>
    </row>
    <row r="852" s="2" customFormat="1">
      <c r="A852" s="40"/>
      <c r="B852" s="41"/>
      <c r="C852" s="42"/>
      <c r="D852" s="233" t="s">
        <v>147</v>
      </c>
      <c r="E852" s="42"/>
      <c r="F852" s="234" t="s">
        <v>1734</v>
      </c>
      <c r="G852" s="42"/>
      <c r="H852" s="42"/>
      <c r="I852" s="138"/>
      <c r="J852" s="42"/>
      <c r="K852" s="42"/>
      <c r="L852" s="46"/>
      <c r="M852" s="235"/>
      <c r="N852" s="236"/>
      <c r="O852" s="86"/>
      <c r="P852" s="86"/>
      <c r="Q852" s="86"/>
      <c r="R852" s="86"/>
      <c r="S852" s="86"/>
      <c r="T852" s="87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9" t="s">
        <v>147</v>
      </c>
      <c r="AU852" s="19" t="s">
        <v>82</v>
      </c>
    </row>
    <row r="853" s="14" customFormat="1">
      <c r="A853" s="14"/>
      <c r="B853" s="249"/>
      <c r="C853" s="250"/>
      <c r="D853" s="233" t="s">
        <v>149</v>
      </c>
      <c r="E853" s="251" t="s">
        <v>19</v>
      </c>
      <c r="F853" s="252" t="s">
        <v>1736</v>
      </c>
      <c r="G853" s="250"/>
      <c r="H853" s="251" t="s">
        <v>19</v>
      </c>
      <c r="I853" s="253"/>
      <c r="J853" s="250"/>
      <c r="K853" s="250"/>
      <c r="L853" s="254"/>
      <c r="M853" s="255"/>
      <c r="N853" s="256"/>
      <c r="O853" s="256"/>
      <c r="P853" s="256"/>
      <c r="Q853" s="256"/>
      <c r="R853" s="256"/>
      <c r="S853" s="256"/>
      <c r="T853" s="25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8" t="s">
        <v>149</v>
      </c>
      <c r="AU853" s="258" t="s">
        <v>82</v>
      </c>
      <c r="AV853" s="14" t="s">
        <v>80</v>
      </c>
      <c r="AW853" s="14" t="s">
        <v>33</v>
      </c>
      <c r="AX853" s="14" t="s">
        <v>72</v>
      </c>
      <c r="AY853" s="258" t="s">
        <v>138</v>
      </c>
    </row>
    <row r="854" s="13" customFormat="1">
      <c r="A854" s="13"/>
      <c r="B854" s="237"/>
      <c r="C854" s="238"/>
      <c r="D854" s="233" t="s">
        <v>149</v>
      </c>
      <c r="E854" s="239" t="s">
        <v>19</v>
      </c>
      <c r="F854" s="240" t="s">
        <v>2249</v>
      </c>
      <c r="G854" s="238"/>
      <c r="H854" s="241">
        <v>8.9499999999999993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7" t="s">
        <v>149</v>
      </c>
      <c r="AU854" s="247" t="s">
        <v>82</v>
      </c>
      <c r="AV854" s="13" t="s">
        <v>82</v>
      </c>
      <c r="AW854" s="13" t="s">
        <v>33</v>
      </c>
      <c r="AX854" s="13" t="s">
        <v>72</v>
      </c>
      <c r="AY854" s="247" t="s">
        <v>138</v>
      </c>
    </row>
    <row r="855" s="13" customFormat="1">
      <c r="A855" s="13"/>
      <c r="B855" s="237"/>
      <c r="C855" s="238"/>
      <c r="D855" s="233" t="s">
        <v>149</v>
      </c>
      <c r="E855" s="239" t="s">
        <v>19</v>
      </c>
      <c r="F855" s="240" t="s">
        <v>2250</v>
      </c>
      <c r="G855" s="238"/>
      <c r="H855" s="241">
        <v>19.375</v>
      </c>
      <c r="I855" s="242"/>
      <c r="J855" s="238"/>
      <c r="K855" s="238"/>
      <c r="L855" s="243"/>
      <c r="M855" s="244"/>
      <c r="N855" s="245"/>
      <c r="O855" s="245"/>
      <c r="P855" s="245"/>
      <c r="Q855" s="245"/>
      <c r="R855" s="245"/>
      <c r="S855" s="245"/>
      <c r="T855" s="24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7" t="s">
        <v>149</v>
      </c>
      <c r="AU855" s="247" t="s">
        <v>82</v>
      </c>
      <c r="AV855" s="13" t="s">
        <v>82</v>
      </c>
      <c r="AW855" s="13" t="s">
        <v>33</v>
      </c>
      <c r="AX855" s="13" t="s">
        <v>72</v>
      </c>
      <c r="AY855" s="247" t="s">
        <v>138</v>
      </c>
    </row>
    <row r="856" s="13" customFormat="1">
      <c r="A856" s="13"/>
      <c r="B856" s="237"/>
      <c r="C856" s="238"/>
      <c r="D856" s="233" t="s">
        <v>149</v>
      </c>
      <c r="E856" s="239" t="s">
        <v>19</v>
      </c>
      <c r="F856" s="240" t="s">
        <v>2251</v>
      </c>
      <c r="G856" s="238"/>
      <c r="H856" s="241">
        <v>17.100000000000001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7" t="s">
        <v>149</v>
      </c>
      <c r="AU856" s="247" t="s">
        <v>82</v>
      </c>
      <c r="AV856" s="13" t="s">
        <v>82</v>
      </c>
      <c r="AW856" s="13" t="s">
        <v>33</v>
      </c>
      <c r="AX856" s="13" t="s">
        <v>72</v>
      </c>
      <c r="AY856" s="247" t="s">
        <v>138</v>
      </c>
    </row>
    <row r="857" s="13" customFormat="1">
      <c r="A857" s="13"/>
      <c r="B857" s="237"/>
      <c r="C857" s="238"/>
      <c r="D857" s="233" t="s">
        <v>149</v>
      </c>
      <c r="E857" s="239" t="s">
        <v>19</v>
      </c>
      <c r="F857" s="240" t="s">
        <v>2252</v>
      </c>
      <c r="G857" s="238"/>
      <c r="H857" s="241">
        <v>13.1</v>
      </c>
      <c r="I857" s="242"/>
      <c r="J857" s="238"/>
      <c r="K857" s="238"/>
      <c r="L857" s="243"/>
      <c r="M857" s="244"/>
      <c r="N857" s="245"/>
      <c r="O857" s="245"/>
      <c r="P857" s="245"/>
      <c r="Q857" s="245"/>
      <c r="R857" s="245"/>
      <c r="S857" s="245"/>
      <c r="T857" s="246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7" t="s">
        <v>149</v>
      </c>
      <c r="AU857" s="247" t="s">
        <v>82</v>
      </c>
      <c r="AV857" s="13" t="s">
        <v>82</v>
      </c>
      <c r="AW857" s="13" t="s">
        <v>33</v>
      </c>
      <c r="AX857" s="13" t="s">
        <v>72</v>
      </c>
      <c r="AY857" s="247" t="s">
        <v>138</v>
      </c>
    </row>
    <row r="858" s="15" customFormat="1">
      <c r="A858" s="15"/>
      <c r="B858" s="276"/>
      <c r="C858" s="277"/>
      <c r="D858" s="233" t="s">
        <v>149</v>
      </c>
      <c r="E858" s="278" t="s">
        <v>19</v>
      </c>
      <c r="F858" s="279" t="s">
        <v>953</v>
      </c>
      <c r="G858" s="277"/>
      <c r="H858" s="280">
        <v>58.524999999999999</v>
      </c>
      <c r="I858" s="281"/>
      <c r="J858" s="277"/>
      <c r="K858" s="277"/>
      <c r="L858" s="282"/>
      <c r="M858" s="283"/>
      <c r="N858" s="284"/>
      <c r="O858" s="284"/>
      <c r="P858" s="284"/>
      <c r="Q858" s="284"/>
      <c r="R858" s="284"/>
      <c r="S858" s="284"/>
      <c r="T858" s="28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86" t="s">
        <v>149</v>
      </c>
      <c r="AU858" s="286" t="s">
        <v>82</v>
      </c>
      <c r="AV858" s="15" t="s">
        <v>145</v>
      </c>
      <c r="AW858" s="15" t="s">
        <v>33</v>
      </c>
      <c r="AX858" s="15" t="s">
        <v>80</v>
      </c>
      <c r="AY858" s="286" t="s">
        <v>138</v>
      </c>
    </row>
    <row r="859" s="2" customFormat="1" ht="16.5" customHeight="1">
      <c r="A859" s="40"/>
      <c r="B859" s="41"/>
      <c r="C859" s="259" t="s">
        <v>1794</v>
      </c>
      <c r="D859" s="259" t="s">
        <v>268</v>
      </c>
      <c r="E859" s="260" t="s">
        <v>1728</v>
      </c>
      <c r="F859" s="261" t="s">
        <v>2245</v>
      </c>
      <c r="G859" s="262" t="s">
        <v>143</v>
      </c>
      <c r="H859" s="263">
        <v>67.304000000000002</v>
      </c>
      <c r="I859" s="264"/>
      <c r="J859" s="265">
        <f>ROUND(I859*H859,2)</f>
        <v>0</v>
      </c>
      <c r="K859" s="261" t="s">
        <v>144</v>
      </c>
      <c r="L859" s="266"/>
      <c r="M859" s="267" t="s">
        <v>19</v>
      </c>
      <c r="N859" s="268" t="s">
        <v>43</v>
      </c>
      <c r="O859" s="86"/>
      <c r="P859" s="229">
        <f>O859*H859</f>
        <v>0</v>
      </c>
      <c r="Q859" s="229">
        <v>0.0044999999999999997</v>
      </c>
      <c r="R859" s="229">
        <f>Q859*H859</f>
        <v>0.30286799999999997</v>
      </c>
      <c r="S859" s="229">
        <v>0</v>
      </c>
      <c r="T859" s="230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31" t="s">
        <v>346</v>
      </c>
      <c r="AT859" s="231" t="s">
        <v>268</v>
      </c>
      <c r="AU859" s="231" t="s">
        <v>82</v>
      </c>
      <c r="AY859" s="19" t="s">
        <v>138</v>
      </c>
      <c r="BE859" s="232">
        <f>IF(N859="základní",J859,0)</f>
        <v>0</v>
      </c>
      <c r="BF859" s="232">
        <f>IF(N859="snížená",J859,0)</f>
        <v>0</v>
      </c>
      <c r="BG859" s="232">
        <f>IF(N859="zákl. přenesená",J859,0)</f>
        <v>0</v>
      </c>
      <c r="BH859" s="232">
        <f>IF(N859="sníž. přenesená",J859,0)</f>
        <v>0</v>
      </c>
      <c r="BI859" s="232">
        <f>IF(N859="nulová",J859,0)</f>
        <v>0</v>
      </c>
      <c r="BJ859" s="19" t="s">
        <v>80</v>
      </c>
      <c r="BK859" s="232">
        <f>ROUND(I859*H859,2)</f>
        <v>0</v>
      </c>
      <c r="BL859" s="19" t="s">
        <v>248</v>
      </c>
      <c r="BM859" s="231" t="s">
        <v>2253</v>
      </c>
    </row>
    <row r="860" s="2" customFormat="1">
      <c r="A860" s="40"/>
      <c r="B860" s="41"/>
      <c r="C860" s="42"/>
      <c r="D860" s="233" t="s">
        <v>147</v>
      </c>
      <c r="E860" s="42"/>
      <c r="F860" s="234" t="s">
        <v>2245</v>
      </c>
      <c r="G860" s="42"/>
      <c r="H860" s="42"/>
      <c r="I860" s="138"/>
      <c r="J860" s="42"/>
      <c r="K860" s="42"/>
      <c r="L860" s="46"/>
      <c r="M860" s="235"/>
      <c r="N860" s="236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147</v>
      </c>
      <c r="AU860" s="19" t="s">
        <v>82</v>
      </c>
    </row>
    <row r="861" s="13" customFormat="1">
      <c r="A861" s="13"/>
      <c r="B861" s="237"/>
      <c r="C861" s="238"/>
      <c r="D861" s="233" t="s">
        <v>149</v>
      </c>
      <c r="E861" s="239" t="s">
        <v>19</v>
      </c>
      <c r="F861" s="240" t="s">
        <v>2254</v>
      </c>
      <c r="G861" s="238"/>
      <c r="H861" s="241">
        <v>67.304000000000002</v>
      </c>
      <c r="I861" s="242"/>
      <c r="J861" s="238"/>
      <c r="K861" s="238"/>
      <c r="L861" s="243"/>
      <c r="M861" s="244"/>
      <c r="N861" s="245"/>
      <c r="O861" s="245"/>
      <c r="P861" s="245"/>
      <c r="Q861" s="245"/>
      <c r="R861" s="245"/>
      <c r="S861" s="245"/>
      <c r="T861" s="246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7" t="s">
        <v>149</v>
      </c>
      <c r="AU861" s="247" t="s">
        <v>82</v>
      </c>
      <c r="AV861" s="13" t="s">
        <v>82</v>
      </c>
      <c r="AW861" s="13" t="s">
        <v>33</v>
      </c>
      <c r="AX861" s="13" t="s">
        <v>80</v>
      </c>
      <c r="AY861" s="247" t="s">
        <v>138</v>
      </c>
    </row>
    <row r="862" s="2" customFormat="1" ht="24" customHeight="1">
      <c r="A862" s="40"/>
      <c r="B862" s="41"/>
      <c r="C862" s="220" t="s">
        <v>1800</v>
      </c>
      <c r="D862" s="220" t="s">
        <v>140</v>
      </c>
      <c r="E862" s="221" t="s">
        <v>1745</v>
      </c>
      <c r="F862" s="222" t="s">
        <v>1746</v>
      </c>
      <c r="G862" s="223" t="s">
        <v>305</v>
      </c>
      <c r="H862" s="224">
        <v>0.90700000000000003</v>
      </c>
      <c r="I862" s="225"/>
      <c r="J862" s="226">
        <f>ROUND(I862*H862,2)</f>
        <v>0</v>
      </c>
      <c r="K862" s="222" t="s">
        <v>144</v>
      </c>
      <c r="L862" s="46"/>
      <c r="M862" s="227" t="s">
        <v>19</v>
      </c>
      <c r="N862" s="228" t="s">
        <v>43</v>
      </c>
      <c r="O862" s="86"/>
      <c r="P862" s="229">
        <f>O862*H862</f>
        <v>0</v>
      </c>
      <c r="Q862" s="229">
        <v>0</v>
      </c>
      <c r="R862" s="229">
        <f>Q862*H862</f>
        <v>0</v>
      </c>
      <c r="S862" s="229">
        <v>0</v>
      </c>
      <c r="T862" s="230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31" t="s">
        <v>248</v>
      </c>
      <c r="AT862" s="231" t="s">
        <v>140</v>
      </c>
      <c r="AU862" s="231" t="s">
        <v>82</v>
      </c>
      <c r="AY862" s="19" t="s">
        <v>138</v>
      </c>
      <c r="BE862" s="232">
        <f>IF(N862="základní",J862,0)</f>
        <v>0</v>
      </c>
      <c r="BF862" s="232">
        <f>IF(N862="snížená",J862,0)</f>
        <v>0</v>
      </c>
      <c r="BG862" s="232">
        <f>IF(N862="zákl. přenesená",J862,0)</f>
        <v>0</v>
      </c>
      <c r="BH862" s="232">
        <f>IF(N862="sníž. přenesená",J862,0)</f>
        <v>0</v>
      </c>
      <c r="BI862" s="232">
        <f>IF(N862="nulová",J862,0)</f>
        <v>0</v>
      </c>
      <c r="BJ862" s="19" t="s">
        <v>80</v>
      </c>
      <c r="BK862" s="232">
        <f>ROUND(I862*H862,2)</f>
        <v>0</v>
      </c>
      <c r="BL862" s="19" t="s">
        <v>248</v>
      </c>
      <c r="BM862" s="231" t="s">
        <v>2255</v>
      </c>
    </row>
    <row r="863" s="2" customFormat="1">
      <c r="A863" s="40"/>
      <c r="B863" s="41"/>
      <c r="C863" s="42"/>
      <c r="D863" s="233" t="s">
        <v>147</v>
      </c>
      <c r="E863" s="42"/>
      <c r="F863" s="234" t="s">
        <v>1746</v>
      </c>
      <c r="G863" s="42"/>
      <c r="H863" s="42"/>
      <c r="I863" s="138"/>
      <c r="J863" s="42"/>
      <c r="K863" s="42"/>
      <c r="L863" s="46"/>
      <c r="M863" s="235"/>
      <c r="N863" s="236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147</v>
      </c>
      <c r="AU863" s="19" t="s">
        <v>82</v>
      </c>
    </row>
    <row r="864" s="12" customFormat="1" ht="25.92" customHeight="1">
      <c r="A864" s="12"/>
      <c r="B864" s="204"/>
      <c r="C864" s="205"/>
      <c r="D864" s="206" t="s">
        <v>71</v>
      </c>
      <c r="E864" s="207" t="s">
        <v>268</v>
      </c>
      <c r="F864" s="207" t="s">
        <v>1748</v>
      </c>
      <c r="G864" s="205"/>
      <c r="H864" s="205"/>
      <c r="I864" s="208"/>
      <c r="J864" s="209">
        <f>BK864</f>
        <v>0</v>
      </c>
      <c r="K864" s="205"/>
      <c r="L864" s="210"/>
      <c r="M864" s="211"/>
      <c r="N864" s="212"/>
      <c r="O864" s="212"/>
      <c r="P864" s="213">
        <f>P865+P872</f>
        <v>0</v>
      </c>
      <c r="Q864" s="212"/>
      <c r="R864" s="213">
        <f>R865+R872</f>
        <v>0</v>
      </c>
      <c r="S864" s="212"/>
      <c r="T864" s="214">
        <f>T865+T872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15" t="s">
        <v>155</v>
      </c>
      <c r="AT864" s="216" t="s">
        <v>71</v>
      </c>
      <c r="AU864" s="216" t="s">
        <v>72</v>
      </c>
      <c r="AY864" s="215" t="s">
        <v>138</v>
      </c>
      <c r="BK864" s="217">
        <f>BK865+BK872</f>
        <v>0</v>
      </c>
    </row>
    <row r="865" s="12" customFormat="1" ht="22.8" customHeight="1">
      <c r="A865" s="12"/>
      <c r="B865" s="204"/>
      <c r="C865" s="205"/>
      <c r="D865" s="206" t="s">
        <v>71</v>
      </c>
      <c r="E865" s="218" t="s">
        <v>1749</v>
      </c>
      <c r="F865" s="218" t="s">
        <v>1750</v>
      </c>
      <c r="G865" s="205"/>
      <c r="H865" s="205"/>
      <c r="I865" s="208"/>
      <c r="J865" s="219">
        <f>BK865</f>
        <v>0</v>
      </c>
      <c r="K865" s="205"/>
      <c r="L865" s="210"/>
      <c r="M865" s="211"/>
      <c r="N865" s="212"/>
      <c r="O865" s="212"/>
      <c r="P865" s="213">
        <f>SUM(P866:P871)</f>
        <v>0</v>
      </c>
      <c r="Q865" s="212"/>
      <c r="R865" s="213">
        <f>SUM(R866:R871)</f>
        <v>0</v>
      </c>
      <c r="S865" s="212"/>
      <c r="T865" s="214">
        <f>SUM(T866:T871)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215" t="s">
        <v>155</v>
      </c>
      <c r="AT865" s="216" t="s">
        <v>71</v>
      </c>
      <c r="AU865" s="216" t="s">
        <v>80</v>
      </c>
      <c r="AY865" s="215" t="s">
        <v>138</v>
      </c>
      <c r="BK865" s="217">
        <f>SUM(BK866:BK871)</f>
        <v>0</v>
      </c>
    </row>
    <row r="866" s="2" customFormat="1" ht="24" customHeight="1">
      <c r="A866" s="40"/>
      <c r="B866" s="41"/>
      <c r="C866" s="220" t="s">
        <v>1810</v>
      </c>
      <c r="D866" s="220" t="s">
        <v>140</v>
      </c>
      <c r="E866" s="221" t="s">
        <v>1752</v>
      </c>
      <c r="F866" s="222" t="s">
        <v>1753</v>
      </c>
      <c r="G866" s="223" t="s">
        <v>526</v>
      </c>
      <c r="H866" s="224">
        <v>1</v>
      </c>
      <c r="I866" s="225"/>
      <c r="J866" s="226">
        <f>ROUND(I866*H866,2)</f>
        <v>0</v>
      </c>
      <c r="K866" s="222" t="s">
        <v>144</v>
      </c>
      <c r="L866" s="46"/>
      <c r="M866" s="227" t="s">
        <v>19</v>
      </c>
      <c r="N866" s="228" t="s">
        <v>43</v>
      </c>
      <c r="O866" s="86"/>
      <c r="P866" s="229">
        <f>O866*H866</f>
        <v>0</v>
      </c>
      <c r="Q866" s="229">
        <v>0</v>
      </c>
      <c r="R866" s="229">
        <f>Q866*H866</f>
        <v>0</v>
      </c>
      <c r="S866" s="229">
        <v>0</v>
      </c>
      <c r="T866" s="230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31" t="s">
        <v>553</v>
      </c>
      <c r="AT866" s="231" t="s">
        <v>140</v>
      </c>
      <c r="AU866" s="231" t="s">
        <v>82</v>
      </c>
      <c r="AY866" s="19" t="s">
        <v>138</v>
      </c>
      <c r="BE866" s="232">
        <f>IF(N866="základní",J866,0)</f>
        <v>0</v>
      </c>
      <c r="BF866" s="232">
        <f>IF(N866="snížená",J866,0)</f>
        <v>0</v>
      </c>
      <c r="BG866" s="232">
        <f>IF(N866="zákl. přenesená",J866,0)</f>
        <v>0</v>
      </c>
      <c r="BH866" s="232">
        <f>IF(N866="sníž. přenesená",J866,0)</f>
        <v>0</v>
      </c>
      <c r="BI866" s="232">
        <f>IF(N866="nulová",J866,0)</f>
        <v>0</v>
      </c>
      <c r="BJ866" s="19" t="s">
        <v>80</v>
      </c>
      <c r="BK866" s="232">
        <f>ROUND(I866*H866,2)</f>
        <v>0</v>
      </c>
      <c r="BL866" s="19" t="s">
        <v>553</v>
      </c>
      <c r="BM866" s="231" t="s">
        <v>2256</v>
      </c>
    </row>
    <row r="867" s="2" customFormat="1">
      <c r="A867" s="40"/>
      <c r="B867" s="41"/>
      <c r="C867" s="42"/>
      <c r="D867" s="233" t="s">
        <v>147</v>
      </c>
      <c r="E867" s="42"/>
      <c r="F867" s="234" t="s">
        <v>1753</v>
      </c>
      <c r="G867" s="42"/>
      <c r="H867" s="42"/>
      <c r="I867" s="138"/>
      <c r="J867" s="42"/>
      <c r="K867" s="42"/>
      <c r="L867" s="46"/>
      <c r="M867" s="235"/>
      <c r="N867" s="236"/>
      <c r="O867" s="86"/>
      <c r="P867" s="86"/>
      <c r="Q867" s="86"/>
      <c r="R867" s="86"/>
      <c r="S867" s="86"/>
      <c r="T867" s="87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T867" s="19" t="s">
        <v>147</v>
      </c>
      <c r="AU867" s="19" t="s">
        <v>82</v>
      </c>
    </row>
    <row r="868" s="13" customFormat="1">
      <c r="A868" s="13"/>
      <c r="B868" s="237"/>
      <c r="C868" s="238"/>
      <c r="D868" s="233" t="s">
        <v>149</v>
      </c>
      <c r="E868" s="239" t="s">
        <v>19</v>
      </c>
      <c r="F868" s="240" t="s">
        <v>80</v>
      </c>
      <c r="G868" s="238"/>
      <c r="H868" s="241">
        <v>1</v>
      </c>
      <c r="I868" s="242"/>
      <c r="J868" s="238"/>
      <c r="K868" s="238"/>
      <c r="L868" s="243"/>
      <c r="M868" s="244"/>
      <c r="N868" s="245"/>
      <c r="O868" s="245"/>
      <c r="P868" s="245"/>
      <c r="Q868" s="245"/>
      <c r="R868" s="245"/>
      <c r="S868" s="245"/>
      <c r="T868" s="246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7" t="s">
        <v>149</v>
      </c>
      <c r="AU868" s="247" t="s">
        <v>82</v>
      </c>
      <c r="AV868" s="13" t="s">
        <v>82</v>
      </c>
      <c r="AW868" s="13" t="s">
        <v>33</v>
      </c>
      <c r="AX868" s="13" t="s">
        <v>80</v>
      </c>
      <c r="AY868" s="247" t="s">
        <v>138</v>
      </c>
    </row>
    <row r="869" s="2" customFormat="1" ht="16.5" customHeight="1">
      <c r="A869" s="40"/>
      <c r="B869" s="41"/>
      <c r="C869" s="259" t="s">
        <v>1818</v>
      </c>
      <c r="D869" s="259" t="s">
        <v>268</v>
      </c>
      <c r="E869" s="260" t="s">
        <v>1757</v>
      </c>
      <c r="F869" s="261" t="s">
        <v>1758</v>
      </c>
      <c r="G869" s="262" t="s">
        <v>1759</v>
      </c>
      <c r="H869" s="263">
        <v>1</v>
      </c>
      <c r="I869" s="264"/>
      <c r="J869" s="265">
        <f>ROUND(I869*H869,2)</f>
        <v>0</v>
      </c>
      <c r="K869" s="261" t="s">
        <v>19</v>
      </c>
      <c r="L869" s="266"/>
      <c r="M869" s="267" t="s">
        <v>19</v>
      </c>
      <c r="N869" s="268" t="s">
        <v>43</v>
      </c>
      <c r="O869" s="86"/>
      <c r="P869" s="229">
        <f>O869*H869</f>
        <v>0</v>
      </c>
      <c r="Q869" s="229">
        <v>0</v>
      </c>
      <c r="R869" s="229">
        <f>Q869*H869</f>
        <v>0</v>
      </c>
      <c r="S869" s="229">
        <v>0</v>
      </c>
      <c r="T869" s="230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31" t="s">
        <v>1760</v>
      </c>
      <c r="AT869" s="231" t="s">
        <v>268</v>
      </c>
      <c r="AU869" s="231" t="s">
        <v>82</v>
      </c>
      <c r="AY869" s="19" t="s">
        <v>138</v>
      </c>
      <c r="BE869" s="232">
        <f>IF(N869="základní",J869,0)</f>
        <v>0</v>
      </c>
      <c r="BF869" s="232">
        <f>IF(N869="snížená",J869,0)</f>
        <v>0</v>
      </c>
      <c r="BG869" s="232">
        <f>IF(N869="zákl. přenesená",J869,0)</f>
        <v>0</v>
      </c>
      <c r="BH869" s="232">
        <f>IF(N869="sníž. přenesená",J869,0)</f>
        <v>0</v>
      </c>
      <c r="BI869" s="232">
        <f>IF(N869="nulová",J869,0)</f>
        <v>0</v>
      </c>
      <c r="BJ869" s="19" t="s">
        <v>80</v>
      </c>
      <c r="BK869" s="232">
        <f>ROUND(I869*H869,2)</f>
        <v>0</v>
      </c>
      <c r="BL869" s="19" t="s">
        <v>553</v>
      </c>
      <c r="BM869" s="231" t="s">
        <v>2257</v>
      </c>
    </row>
    <row r="870" s="2" customFormat="1">
      <c r="A870" s="40"/>
      <c r="B870" s="41"/>
      <c r="C870" s="42"/>
      <c r="D870" s="233" t="s">
        <v>147</v>
      </c>
      <c r="E870" s="42"/>
      <c r="F870" s="234" t="s">
        <v>1758</v>
      </c>
      <c r="G870" s="42"/>
      <c r="H870" s="42"/>
      <c r="I870" s="138"/>
      <c r="J870" s="42"/>
      <c r="K870" s="42"/>
      <c r="L870" s="46"/>
      <c r="M870" s="235"/>
      <c r="N870" s="236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147</v>
      </c>
      <c r="AU870" s="19" t="s">
        <v>82</v>
      </c>
    </row>
    <row r="871" s="13" customFormat="1">
      <c r="A871" s="13"/>
      <c r="B871" s="237"/>
      <c r="C871" s="238"/>
      <c r="D871" s="233" t="s">
        <v>149</v>
      </c>
      <c r="E871" s="239" t="s">
        <v>19</v>
      </c>
      <c r="F871" s="240" t="s">
        <v>80</v>
      </c>
      <c r="G871" s="238"/>
      <c r="H871" s="241">
        <v>1</v>
      </c>
      <c r="I871" s="242"/>
      <c r="J871" s="238"/>
      <c r="K871" s="238"/>
      <c r="L871" s="243"/>
      <c r="M871" s="244"/>
      <c r="N871" s="245"/>
      <c r="O871" s="245"/>
      <c r="P871" s="245"/>
      <c r="Q871" s="245"/>
      <c r="R871" s="245"/>
      <c r="S871" s="245"/>
      <c r="T871" s="24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7" t="s">
        <v>149</v>
      </c>
      <c r="AU871" s="247" t="s">
        <v>82</v>
      </c>
      <c r="AV871" s="13" t="s">
        <v>82</v>
      </c>
      <c r="AW871" s="13" t="s">
        <v>33</v>
      </c>
      <c r="AX871" s="13" t="s">
        <v>80</v>
      </c>
      <c r="AY871" s="247" t="s">
        <v>138</v>
      </c>
    </row>
    <row r="872" s="12" customFormat="1" ht="22.8" customHeight="1">
      <c r="A872" s="12"/>
      <c r="B872" s="204"/>
      <c r="C872" s="205"/>
      <c r="D872" s="206" t="s">
        <v>71</v>
      </c>
      <c r="E872" s="218" t="s">
        <v>1767</v>
      </c>
      <c r="F872" s="218" t="s">
        <v>1768</v>
      </c>
      <c r="G872" s="205"/>
      <c r="H872" s="205"/>
      <c r="I872" s="208"/>
      <c r="J872" s="219">
        <f>BK872</f>
        <v>0</v>
      </c>
      <c r="K872" s="205"/>
      <c r="L872" s="210"/>
      <c r="M872" s="211"/>
      <c r="N872" s="212"/>
      <c r="O872" s="212"/>
      <c r="P872" s="213">
        <f>SUM(P873:P875)</f>
        <v>0</v>
      </c>
      <c r="Q872" s="212"/>
      <c r="R872" s="213">
        <f>SUM(R873:R875)</f>
        <v>0</v>
      </c>
      <c r="S872" s="212"/>
      <c r="T872" s="214">
        <f>SUM(T873:T875)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15" t="s">
        <v>155</v>
      </c>
      <c r="AT872" s="216" t="s">
        <v>71</v>
      </c>
      <c r="AU872" s="216" t="s">
        <v>80</v>
      </c>
      <c r="AY872" s="215" t="s">
        <v>138</v>
      </c>
      <c r="BK872" s="217">
        <f>SUM(BK873:BK875)</f>
        <v>0</v>
      </c>
    </row>
    <row r="873" s="2" customFormat="1" ht="24" customHeight="1">
      <c r="A873" s="40"/>
      <c r="B873" s="41"/>
      <c r="C873" s="220" t="s">
        <v>1823</v>
      </c>
      <c r="D873" s="220" t="s">
        <v>140</v>
      </c>
      <c r="E873" s="221" t="s">
        <v>1770</v>
      </c>
      <c r="F873" s="222" t="s">
        <v>1771</v>
      </c>
      <c r="G873" s="223" t="s">
        <v>1772</v>
      </c>
      <c r="H873" s="224">
        <v>1.1000000000000001</v>
      </c>
      <c r="I873" s="225"/>
      <c r="J873" s="226">
        <f>ROUND(I873*H873,2)</f>
        <v>0</v>
      </c>
      <c r="K873" s="222" t="s">
        <v>144</v>
      </c>
      <c r="L873" s="46"/>
      <c r="M873" s="227" t="s">
        <v>19</v>
      </c>
      <c r="N873" s="228" t="s">
        <v>43</v>
      </c>
      <c r="O873" s="86"/>
      <c r="P873" s="229">
        <f>O873*H873</f>
        <v>0</v>
      </c>
      <c r="Q873" s="229">
        <v>0</v>
      </c>
      <c r="R873" s="229">
        <f>Q873*H873</f>
        <v>0</v>
      </c>
      <c r="S873" s="229">
        <v>0</v>
      </c>
      <c r="T873" s="230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31" t="s">
        <v>553</v>
      </c>
      <c r="AT873" s="231" t="s">
        <v>140</v>
      </c>
      <c r="AU873" s="231" t="s">
        <v>82</v>
      </c>
      <c r="AY873" s="19" t="s">
        <v>138</v>
      </c>
      <c r="BE873" s="232">
        <f>IF(N873="základní",J873,0)</f>
        <v>0</v>
      </c>
      <c r="BF873" s="232">
        <f>IF(N873="snížená",J873,0)</f>
        <v>0</v>
      </c>
      <c r="BG873" s="232">
        <f>IF(N873="zákl. přenesená",J873,0)</f>
        <v>0</v>
      </c>
      <c r="BH873" s="232">
        <f>IF(N873="sníž. přenesená",J873,0)</f>
        <v>0</v>
      </c>
      <c r="BI873" s="232">
        <f>IF(N873="nulová",J873,0)</f>
        <v>0</v>
      </c>
      <c r="BJ873" s="19" t="s">
        <v>80</v>
      </c>
      <c r="BK873" s="232">
        <f>ROUND(I873*H873,2)</f>
        <v>0</v>
      </c>
      <c r="BL873" s="19" t="s">
        <v>553</v>
      </c>
      <c r="BM873" s="231" t="s">
        <v>2258</v>
      </c>
    </row>
    <row r="874" s="2" customFormat="1">
      <c r="A874" s="40"/>
      <c r="B874" s="41"/>
      <c r="C874" s="42"/>
      <c r="D874" s="233" t="s">
        <v>147</v>
      </c>
      <c r="E874" s="42"/>
      <c r="F874" s="234" t="s">
        <v>1771</v>
      </c>
      <c r="G874" s="42"/>
      <c r="H874" s="42"/>
      <c r="I874" s="138"/>
      <c r="J874" s="42"/>
      <c r="K874" s="42"/>
      <c r="L874" s="46"/>
      <c r="M874" s="235"/>
      <c r="N874" s="236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147</v>
      </c>
      <c r="AU874" s="19" t="s">
        <v>82</v>
      </c>
    </row>
    <row r="875" s="13" customFormat="1">
      <c r="A875" s="13"/>
      <c r="B875" s="237"/>
      <c r="C875" s="238"/>
      <c r="D875" s="233" t="s">
        <v>149</v>
      </c>
      <c r="E875" s="239" t="s">
        <v>19</v>
      </c>
      <c r="F875" s="240" t="s">
        <v>2259</v>
      </c>
      <c r="G875" s="238"/>
      <c r="H875" s="241">
        <v>1.1000000000000001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7" t="s">
        <v>149</v>
      </c>
      <c r="AU875" s="247" t="s">
        <v>82</v>
      </c>
      <c r="AV875" s="13" t="s">
        <v>82</v>
      </c>
      <c r="AW875" s="13" t="s">
        <v>33</v>
      </c>
      <c r="AX875" s="13" t="s">
        <v>80</v>
      </c>
      <c r="AY875" s="247" t="s">
        <v>138</v>
      </c>
    </row>
    <row r="876" s="12" customFormat="1" ht="25.92" customHeight="1">
      <c r="A876" s="12"/>
      <c r="B876" s="204"/>
      <c r="C876" s="205"/>
      <c r="D876" s="206" t="s">
        <v>71</v>
      </c>
      <c r="E876" s="207" t="s">
        <v>101</v>
      </c>
      <c r="F876" s="207" t="s">
        <v>102</v>
      </c>
      <c r="G876" s="205"/>
      <c r="H876" s="205"/>
      <c r="I876" s="208"/>
      <c r="J876" s="209">
        <f>BK876</f>
        <v>0</v>
      </c>
      <c r="K876" s="205"/>
      <c r="L876" s="210"/>
      <c r="M876" s="211"/>
      <c r="N876" s="212"/>
      <c r="O876" s="212"/>
      <c r="P876" s="213">
        <f>P877+P931</f>
        <v>0</v>
      </c>
      <c r="Q876" s="212"/>
      <c r="R876" s="213">
        <f>R877+R931</f>
        <v>0</v>
      </c>
      <c r="S876" s="212"/>
      <c r="T876" s="214">
        <f>T877+T931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15" t="s">
        <v>168</v>
      </c>
      <c r="AT876" s="216" t="s">
        <v>71</v>
      </c>
      <c r="AU876" s="216" t="s">
        <v>72</v>
      </c>
      <c r="AY876" s="215" t="s">
        <v>138</v>
      </c>
      <c r="BK876" s="217">
        <f>BK877+BK931</f>
        <v>0</v>
      </c>
    </row>
    <row r="877" s="12" customFormat="1" ht="22.8" customHeight="1">
      <c r="A877" s="12"/>
      <c r="B877" s="204"/>
      <c r="C877" s="205"/>
      <c r="D877" s="206" t="s">
        <v>71</v>
      </c>
      <c r="E877" s="218" t="s">
        <v>664</v>
      </c>
      <c r="F877" s="218" t="s">
        <v>665</v>
      </c>
      <c r="G877" s="205"/>
      <c r="H877" s="205"/>
      <c r="I877" s="208"/>
      <c r="J877" s="219">
        <f>BK877</f>
        <v>0</v>
      </c>
      <c r="K877" s="205"/>
      <c r="L877" s="210"/>
      <c r="M877" s="211"/>
      <c r="N877" s="212"/>
      <c r="O877" s="212"/>
      <c r="P877" s="213">
        <f>SUM(P878:P930)</f>
        <v>0</v>
      </c>
      <c r="Q877" s="212"/>
      <c r="R877" s="213">
        <f>SUM(R878:R930)</f>
        <v>0</v>
      </c>
      <c r="S877" s="212"/>
      <c r="T877" s="214">
        <f>SUM(T878:T930)</f>
        <v>0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215" t="s">
        <v>168</v>
      </c>
      <c r="AT877" s="216" t="s">
        <v>71</v>
      </c>
      <c r="AU877" s="216" t="s">
        <v>80</v>
      </c>
      <c r="AY877" s="215" t="s">
        <v>138</v>
      </c>
      <c r="BK877" s="217">
        <f>SUM(BK878:BK930)</f>
        <v>0</v>
      </c>
    </row>
    <row r="878" s="2" customFormat="1" ht="16.5" customHeight="1">
      <c r="A878" s="40"/>
      <c r="B878" s="41"/>
      <c r="C878" s="220" t="s">
        <v>1829</v>
      </c>
      <c r="D878" s="220" t="s">
        <v>140</v>
      </c>
      <c r="E878" s="221" t="s">
        <v>1776</v>
      </c>
      <c r="F878" s="222" t="s">
        <v>1777</v>
      </c>
      <c r="G878" s="223" t="s">
        <v>1759</v>
      </c>
      <c r="H878" s="224">
        <v>1</v>
      </c>
      <c r="I878" s="225"/>
      <c r="J878" s="226">
        <f>ROUND(I878*H878,2)</f>
        <v>0</v>
      </c>
      <c r="K878" s="222" t="s">
        <v>144</v>
      </c>
      <c r="L878" s="46"/>
      <c r="M878" s="227" t="s">
        <v>19</v>
      </c>
      <c r="N878" s="228" t="s">
        <v>43</v>
      </c>
      <c r="O878" s="86"/>
      <c r="P878" s="229">
        <f>O878*H878</f>
        <v>0</v>
      </c>
      <c r="Q878" s="229">
        <v>0</v>
      </c>
      <c r="R878" s="229">
        <f>Q878*H878</f>
        <v>0</v>
      </c>
      <c r="S878" s="229">
        <v>0</v>
      </c>
      <c r="T878" s="230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31" t="s">
        <v>668</v>
      </c>
      <c r="AT878" s="231" t="s">
        <v>140</v>
      </c>
      <c r="AU878" s="231" t="s">
        <v>82</v>
      </c>
      <c r="AY878" s="19" t="s">
        <v>138</v>
      </c>
      <c r="BE878" s="232">
        <f>IF(N878="základní",J878,0)</f>
        <v>0</v>
      </c>
      <c r="BF878" s="232">
        <f>IF(N878="snížená",J878,0)</f>
        <v>0</v>
      </c>
      <c r="BG878" s="232">
        <f>IF(N878="zákl. přenesená",J878,0)</f>
        <v>0</v>
      </c>
      <c r="BH878" s="232">
        <f>IF(N878="sníž. přenesená",J878,0)</f>
        <v>0</v>
      </c>
      <c r="BI878" s="232">
        <f>IF(N878="nulová",J878,0)</f>
        <v>0</v>
      </c>
      <c r="BJ878" s="19" t="s">
        <v>80</v>
      </c>
      <c r="BK878" s="232">
        <f>ROUND(I878*H878,2)</f>
        <v>0</v>
      </c>
      <c r="BL878" s="19" t="s">
        <v>668</v>
      </c>
      <c r="BM878" s="231" t="s">
        <v>2260</v>
      </c>
    </row>
    <row r="879" s="2" customFormat="1">
      <c r="A879" s="40"/>
      <c r="B879" s="41"/>
      <c r="C879" s="42"/>
      <c r="D879" s="233" t="s">
        <v>147</v>
      </c>
      <c r="E879" s="42"/>
      <c r="F879" s="234" t="s">
        <v>1777</v>
      </c>
      <c r="G879" s="42"/>
      <c r="H879" s="42"/>
      <c r="I879" s="138"/>
      <c r="J879" s="42"/>
      <c r="K879" s="42"/>
      <c r="L879" s="46"/>
      <c r="M879" s="235"/>
      <c r="N879" s="236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147</v>
      </c>
      <c r="AU879" s="19" t="s">
        <v>82</v>
      </c>
    </row>
    <row r="880" s="14" customFormat="1">
      <c r="A880" s="14"/>
      <c r="B880" s="249"/>
      <c r="C880" s="250"/>
      <c r="D880" s="233" t="s">
        <v>149</v>
      </c>
      <c r="E880" s="251" t="s">
        <v>19</v>
      </c>
      <c r="F880" s="252" t="s">
        <v>1779</v>
      </c>
      <c r="G880" s="250"/>
      <c r="H880" s="251" t="s">
        <v>19</v>
      </c>
      <c r="I880" s="253"/>
      <c r="J880" s="250"/>
      <c r="K880" s="250"/>
      <c r="L880" s="254"/>
      <c r="M880" s="255"/>
      <c r="N880" s="256"/>
      <c r="O880" s="256"/>
      <c r="P880" s="256"/>
      <c r="Q880" s="256"/>
      <c r="R880" s="256"/>
      <c r="S880" s="256"/>
      <c r="T880" s="257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8" t="s">
        <v>149</v>
      </c>
      <c r="AU880" s="258" t="s">
        <v>82</v>
      </c>
      <c r="AV880" s="14" t="s">
        <v>80</v>
      </c>
      <c r="AW880" s="14" t="s">
        <v>33</v>
      </c>
      <c r="AX880" s="14" t="s">
        <v>72</v>
      </c>
      <c r="AY880" s="258" t="s">
        <v>138</v>
      </c>
    </row>
    <row r="881" s="14" customFormat="1">
      <c r="A881" s="14"/>
      <c r="B881" s="249"/>
      <c r="C881" s="250"/>
      <c r="D881" s="233" t="s">
        <v>149</v>
      </c>
      <c r="E881" s="251" t="s">
        <v>19</v>
      </c>
      <c r="F881" s="252" t="s">
        <v>1780</v>
      </c>
      <c r="G881" s="250"/>
      <c r="H881" s="251" t="s">
        <v>19</v>
      </c>
      <c r="I881" s="253"/>
      <c r="J881" s="250"/>
      <c r="K881" s="250"/>
      <c r="L881" s="254"/>
      <c r="M881" s="255"/>
      <c r="N881" s="256"/>
      <c r="O881" s="256"/>
      <c r="P881" s="256"/>
      <c r="Q881" s="256"/>
      <c r="R881" s="256"/>
      <c r="S881" s="256"/>
      <c r="T881" s="257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8" t="s">
        <v>149</v>
      </c>
      <c r="AU881" s="258" t="s">
        <v>82</v>
      </c>
      <c r="AV881" s="14" t="s">
        <v>80</v>
      </c>
      <c r="AW881" s="14" t="s">
        <v>33</v>
      </c>
      <c r="AX881" s="14" t="s">
        <v>72</v>
      </c>
      <c r="AY881" s="258" t="s">
        <v>138</v>
      </c>
    </row>
    <row r="882" s="14" customFormat="1">
      <c r="A882" s="14"/>
      <c r="B882" s="249"/>
      <c r="C882" s="250"/>
      <c r="D882" s="233" t="s">
        <v>149</v>
      </c>
      <c r="E882" s="251" t="s">
        <v>19</v>
      </c>
      <c r="F882" s="252" t="s">
        <v>1781</v>
      </c>
      <c r="G882" s="250"/>
      <c r="H882" s="251" t="s">
        <v>19</v>
      </c>
      <c r="I882" s="253"/>
      <c r="J882" s="250"/>
      <c r="K882" s="250"/>
      <c r="L882" s="254"/>
      <c r="M882" s="255"/>
      <c r="N882" s="256"/>
      <c r="O882" s="256"/>
      <c r="P882" s="256"/>
      <c r="Q882" s="256"/>
      <c r="R882" s="256"/>
      <c r="S882" s="256"/>
      <c r="T882" s="25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8" t="s">
        <v>149</v>
      </c>
      <c r="AU882" s="258" t="s">
        <v>82</v>
      </c>
      <c r="AV882" s="14" t="s">
        <v>80</v>
      </c>
      <c r="AW882" s="14" t="s">
        <v>33</v>
      </c>
      <c r="AX882" s="14" t="s">
        <v>72</v>
      </c>
      <c r="AY882" s="258" t="s">
        <v>138</v>
      </c>
    </row>
    <row r="883" s="13" customFormat="1">
      <c r="A883" s="13"/>
      <c r="B883" s="237"/>
      <c r="C883" s="238"/>
      <c r="D883" s="233" t="s">
        <v>149</v>
      </c>
      <c r="E883" s="239" t="s">
        <v>19</v>
      </c>
      <c r="F883" s="240" t="s">
        <v>80</v>
      </c>
      <c r="G883" s="238"/>
      <c r="H883" s="241">
        <v>1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7" t="s">
        <v>149</v>
      </c>
      <c r="AU883" s="247" t="s">
        <v>82</v>
      </c>
      <c r="AV883" s="13" t="s">
        <v>82</v>
      </c>
      <c r="AW883" s="13" t="s">
        <v>33</v>
      </c>
      <c r="AX883" s="13" t="s">
        <v>80</v>
      </c>
      <c r="AY883" s="247" t="s">
        <v>138</v>
      </c>
    </row>
    <row r="884" s="2" customFormat="1" ht="16.5" customHeight="1">
      <c r="A884" s="40"/>
      <c r="B884" s="41"/>
      <c r="C884" s="220" t="s">
        <v>1836</v>
      </c>
      <c r="D884" s="220" t="s">
        <v>140</v>
      </c>
      <c r="E884" s="221" t="s">
        <v>1783</v>
      </c>
      <c r="F884" s="222" t="s">
        <v>1784</v>
      </c>
      <c r="G884" s="223" t="s">
        <v>1759</v>
      </c>
      <c r="H884" s="224">
        <v>3</v>
      </c>
      <c r="I884" s="225"/>
      <c r="J884" s="226">
        <f>ROUND(I884*H884,2)</f>
        <v>0</v>
      </c>
      <c r="K884" s="222" t="s">
        <v>144</v>
      </c>
      <c r="L884" s="46"/>
      <c r="M884" s="227" t="s">
        <v>19</v>
      </c>
      <c r="N884" s="228" t="s">
        <v>43</v>
      </c>
      <c r="O884" s="86"/>
      <c r="P884" s="229">
        <f>O884*H884</f>
        <v>0</v>
      </c>
      <c r="Q884" s="229">
        <v>0</v>
      </c>
      <c r="R884" s="229">
        <f>Q884*H884</f>
        <v>0</v>
      </c>
      <c r="S884" s="229">
        <v>0</v>
      </c>
      <c r="T884" s="230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31" t="s">
        <v>668</v>
      </c>
      <c r="AT884" s="231" t="s">
        <v>140</v>
      </c>
      <c r="AU884" s="231" t="s">
        <v>82</v>
      </c>
      <c r="AY884" s="19" t="s">
        <v>138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19" t="s">
        <v>80</v>
      </c>
      <c r="BK884" s="232">
        <f>ROUND(I884*H884,2)</f>
        <v>0</v>
      </c>
      <c r="BL884" s="19" t="s">
        <v>668</v>
      </c>
      <c r="BM884" s="231" t="s">
        <v>2261</v>
      </c>
    </row>
    <row r="885" s="2" customFormat="1">
      <c r="A885" s="40"/>
      <c r="B885" s="41"/>
      <c r="C885" s="42"/>
      <c r="D885" s="233" t="s">
        <v>147</v>
      </c>
      <c r="E885" s="42"/>
      <c r="F885" s="234" t="s">
        <v>1784</v>
      </c>
      <c r="G885" s="42"/>
      <c r="H885" s="42"/>
      <c r="I885" s="138"/>
      <c r="J885" s="42"/>
      <c r="K885" s="42"/>
      <c r="L885" s="46"/>
      <c r="M885" s="235"/>
      <c r="N885" s="236"/>
      <c r="O885" s="86"/>
      <c r="P885" s="86"/>
      <c r="Q885" s="86"/>
      <c r="R885" s="86"/>
      <c r="S885" s="86"/>
      <c r="T885" s="87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9" t="s">
        <v>147</v>
      </c>
      <c r="AU885" s="19" t="s">
        <v>82</v>
      </c>
    </row>
    <row r="886" s="14" customFormat="1">
      <c r="A886" s="14"/>
      <c r="B886" s="249"/>
      <c r="C886" s="250"/>
      <c r="D886" s="233" t="s">
        <v>149</v>
      </c>
      <c r="E886" s="251" t="s">
        <v>19</v>
      </c>
      <c r="F886" s="252" t="s">
        <v>1786</v>
      </c>
      <c r="G886" s="250"/>
      <c r="H886" s="251" t="s">
        <v>19</v>
      </c>
      <c r="I886" s="253"/>
      <c r="J886" s="250"/>
      <c r="K886" s="250"/>
      <c r="L886" s="254"/>
      <c r="M886" s="255"/>
      <c r="N886" s="256"/>
      <c r="O886" s="256"/>
      <c r="P886" s="256"/>
      <c r="Q886" s="256"/>
      <c r="R886" s="256"/>
      <c r="S886" s="256"/>
      <c r="T886" s="257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8" t="s">
        <v>149</v>
      </c>
      <c r="AU886" s="258" t="s">
        <v>82</v>
      </c>
      <c r="AV886" s="14" t="s">
        <v>80</v>
      </c>
      <c r="AW886" s="14" t="s">
        <v>33</v>
      </c>
      <c r="AX886" s="14" t="s">
        <v>72</v>
      </c>
      <c r="AY886" s="258" t="s">
        <v>138</v>
      </c>
    </row>
    <row r="887" s="14" customFormat="1">
      <c r="A887" s="14"/>
      <c r="B887" s="249"/>
      <c r="C887" s="250"/>
      <c r="D887" s="233" t="s">
        <v>149</v>
      </c>
      <c r="E887" s="251" t="s">
        <v>19</v>
      </c>
      <c r="F887" s="252" t="s">
        <v>1787</v>
      </c>
      <c r="G887" s="250"/>
      <c r="H887" s="251" t="s">
        <v>19</v>
      </c>
      <c r="I887" s="253"/>
      <c r="J887" s="250"/>
      <c r="K887" s="250"/>
      <c r="L887" s="254"/>
      <c r="M887" s="255"/>
      <c r="N887" s="256"/>
      <c r="O887" s="256"/>
      <c r="P887" s="256"/>
      <c r="Q887" s="256"/>
      <c r="R887" s="256"/>
      <c r="S887" s="256"/>
      <c r="T887" s="257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8" t="s">
        <v>149</v>
      </c>
      <c r="AU887" s="258" t="s">
        <v>82</v>
      </c>
      <c r="AV887" s="14" t="s">
        <v>80</v>
      </c>
      <c r="AW887" s="14" t="s">
        <v>33</v>
      </c>
      <c r="AX887" s="14" t="s">
        <v>72</v>
      </c>
      <c r="AY887" s="258" t="s">
        <v>138</v>
      </c>
    </row>
    <row r="888" s="14" customFormat="1">
      <c r="A888" s="14"/>
      <c r="B888" s="249"/>
      <c r="C888" s="250"/>
      <c r="D888" s="233" t="s">
        <v>149</v>
      </c>
      <c r="E888" s="251" t="s">
        <v>19</v>
      </c>
      <c r="F888" s="252" t="s">
        <v>1788</v>
      </c>
      <c r="G888" s="250"/>
      <c r="H888" s="251" t="s">
        <v>19</v>
      </c>
      <c r="I888" s="253"/>
      <c r="J888" s="250"/>
      <c r="K888" s="250"/>
      <c r="L888" s="254"/>
      <c r="M888" s="255"/>
      <c r="N888" s="256"/>
      <c r="O888" s="256"/>
      <c r="P888" s="256"/>
      <c r="Q888" s="256"/>
      <c r="R888" s="256"/>
      <c r="S888" s="256"/>
      <c r="T888" s="257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8" t="s">
        <v>149</v>
      </c>
      <c r="AU888" s="258" t="s">
        <v>82</v>
      </c>
      <c r="AV888" s="14" t="s">
        <v>80</v>
      </c>
      <c r="AW888" s="14" t="s">
        <v>33</v>
      </c>
      <c r="AX888" s="14" t="s">
        <v>72</v>
      </c>
      <c r="AY888" s="258" t="s">
        <v>138</v>
      </c>
    </row>
    <row r="889" s="14" customFormat="1">
      <c r="A889" s="14"/>
      <c r="B889" s="249"/>
      <c r="C889" s="250"/>
      <c r="D889" s="233" t="s">
        <v>149</v>
      </c>
      <c r="E889" s="251" t="s">
        <v>19</v>
      </c>
      <c r="F889" s="252" t="s">
        <v>1789</v>
      </c>
      <c r="G889" s="250"/>
      <c r="H889" s="251" t="s">
        <v>19</v>
      </c>
      <c r="I889" s="253"/>
      <c r="J889" s="250"/>
      <c r="K889" s="250"/>
      <c r="L889" s="254"/>
      <c r="M889" s="255"/>
      <c r="N889" s="256"/>
      <c r="O889" s="256"/>
      <c r="P889" s="256"/>
      <c r="Q889" s="256"/>
      <c r="R889" s="256"/>
      <c r="S889" s="256"/>
      <c r="T889" s="257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8" t="s">
        <v>149</v>
      </c>
      <c r="AU889" s="258" t="s">
        <v>82</v>
      </c>
      <c r="AV889" s="14" t="s">
        <v>80</v>
      </c>
      <c r="AW889" s="14" t="s">
        <v>33</v>
      </c>
      <c r="AX889" s="14" t="s">
        <v>72</v>
      </c>
      <c r="AY889" s="258" t="s">
        <v>138</v>
      </c>
    </row>
    <row r="890" s="14" customFormat="1">
      <c r="A890" s="14"/>
      <c r="B890" s="249"/>
      <c r="C890" s="250"/>
      <c r="D890" s="233" t="s">
        <v>149</v>
      </c>
      <c r="E890" s="251" t="s">
        <v>19</v>
      </c>
      <c r="F890" s="252" t="s">
        <v>1790</v>
      </c>
      <c r="G890" s="250"/>
      <c r="H890" s="251" t="s">
        <v>19</v>
      </c>
      <c r="I890" s="253"/>
      <c r="J890" s="250"/>
      <c r="K890" s="250"/>
      <c r="L890" s="254"/>
      <c r="M890" s="255"/>
      <c r="N890" s="256"/>
      <c r="O890" s="256"/>
      <c r="P890" s="256"/>
      <c r="Q890" s="256"/>
      <c r="R890" s="256"/>
      <c r="S890" s="256"/>
      <c r="T890" s="257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8" t="s">
        <v>149</v>
      </c>
      <c r="AU890" s="258" t="s">
        <v>82</v>
      </c>
      <c r="AV890" s="14" t="s">
        <v>80</v>
      </c>
      <c r="AW890" s="14" t="s">
        <v>33</v>
      </c>
      <c r="AX890" s="14" t="s">
        <v>72</v>
      </c>
      <c r="AY890" s="258" t="s">
        <v>138</v>
      </c>
    </row>
    <row r="891" s="14" customFormat="1">
      <c r="A891" s="14"/>
      <c r="B891" s="249"/>
      <c r="C891" s="250"/>
      <c r="D891" s="233" t="s">
        <v>149</v>
      </c>
      <c r="E891" s="251" t="s">
        <v>19</v>
      </c>
      <c r="F891" s="252" t="s">
        <v>1791</v>
      </c>
      <c r="G891" s="250"/>
      <c r="H891" s="251" t="s">
        <v>19</v>
      </c>
      <c r="I891" s="253"/>
      <c r="J891" s="250"/>
      <c r="K891" s="250"/>
      <c r="L891" s="254"/>
      <c r="M891" s="255"/>
      <c r="N891" s="256"/>
      <c r="O891" s="256"/>
      <c r="P891" s="256"/>
      <c r="Q891" s="256"/>
      <c r="R891" s="256"/>
      <c r="S891" s="256"/>
      <c r="T891" s="257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8" t="s">
        <v>149</v>
      </c>
      <c r="AU891" s="258" t="s">
        <v>82</v>
      </c>
      <c r="AV891" s="14" t="s">
        <v>80</v>
      </c>
      <c r="AW891" s="14" t="s">
        <v>33</v>
      </c>
      <c r="AX891" s="14" t="s">
        <v>72</v>
      </c>
      <c r="AY891" s="258" t="s">
        <v>138</v>
      </c>
    </row>
    <row r="892" s="14" customFormat="1">
      <c r="A892" s="14"/>
      <c r="B892" s="249"/>
      <c r="C892" s="250"/>
      <c r="D892" s="233" t="s">
        <v>149</v>
      </c>
      <c r="E892" s="251" t="s">
        <v>19</v>
      </c>
      <c r="F892" s="252" t="s">
        <v>1792</v>
      </c>
      <c r="G892" s="250"/>
      <c r="H892" s="251" t="s">
        <v>19</v>
      </c>
      <c r="I892" s="253"/>
      <c r="J892" s="250"/>
      <c r="K892" s="250"/>
      <c r="L892" s="254"/>
      <c r="M892" s="255"/>
      <c r="N892" s="256"/>
      <c r="O892" s="256"/>
      <c r="P892" s="256"/>
      <c r="Q892" s="256"/>
      <c r="R892" s="256"/>
      <c r="S892" s="256"/>
      <c r="T892" s="257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8" t="s">
        <v>149</v>
      </c>
      <c r="AU892" s="258" t="s">
        <v>82</v>
      </c>
      <c r="AV892" s="14" t="s">
        <v>80</v>
      </c>
      <c r="AW892" s="14" t="s">
        <v>33</v>
      </c>
      <c r="AX892" s="14" t="s">
        <v>72</v>
      </c>
      <c r="AY892" s="258" t="s">
        <v>138</v>
      </c>
    </row>
    <row r="893" s="13" customFormat="1">
      <c r="A893" s="13"/>
      <c r="B893" s="237"/>
      <c r="C893" s="238"/>
      <c r="D893" s="233" t="s">
        <v>149</v>
      </c>
      <c r="E893" s="239" t="s">
        <v>19</v>
      </c>
      <c r="F893" s="240" t="s">
        <v>1793</v>
      </c>
      <c r="G893" s="238"/>
      <c r="H893" s="241">
        <v>3</v>
      </c>
      <c r="I893" s="242"/>
      <c r="J893" s="238"/>
      <c r="K893" s="238"/>
      <c r="L893" s="243"/>
      <c r="M893" s="244"/>
      <c r="N893" s="245"/>
      <c r="O893" s="245"/>
      <c r="P893" s="245"/>
      <c r="Q893" s="245"/>
      <c r="R893" s="245"/>
      <c r="S893" s="245"/>
      <c r="T893" s="246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7" t="s">
        <v>149</v>
      </c>
      <c r="AU893" s="247" t="s">
        <v>82</v>
      </c>
      <c r="AV893" s="13" t="s">
        <v>82</v>
      </c>
      <c r="AW893" s="13" t="s">
        <v>33</v>
      </c>
      <c r="AX893" s="13" t="s">
        <v>80</v>
      </c>
      <c r="AY893" s="247" t="s">
        <v>138</v>
      </c>
    </row>
    <row r="894" s="2" customFormat="1" ht="16.5" customHeight="1">
      <c r="A894" s="40"/>
      <c r="B894" s="41"/>
      <c r="C894" s="220" t="s">
        <v>1843</v>
      </c>
      <c r="D894" s="220" t="s">
        <v>140</v>
      </c>
      <c r="E894" s="221" t="s">
        <v>1795</v>
      </c>
      <c r="F894" s="222" t="s">
        <v>1796</v>
      </c>
      <c r="G894" s="223" t="s">
        <v>1759</v>
      </c>
      <c r="H894" s="224">
        <v>1</v>
      </c>
      <c r="I894" s="225"/>
      <c r="J894" s="226">
        <f>ROUND(I894*H894,2)</f>
        <v>0</v>
      </c>
      <c r="K894" s="222" t="s">
        <v>144</v>
      </c>
      <c r="L894" s="46"/>
      <c r="M894" s="227" t="s">
        <v>19</v>
      </c>
      <c r="N894" s="228" t="s">
        <v>43</v>
      </c>
      <c r="O894" s="86"/>
      <c r="P894" s="229">
        <f>O894*H894</f>
        <v>0</v>
      </c>
      <c r="Q894" s="229">
        <v>0</v>
      </c>
      <c r="R894" s="229">
        <f>Q894*H894</f>
        <v>0</v>
      </c>
      <c r="S894" s="229">
        <v>0</v>
      </c>
      <c r="T894" s="230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31" t="s">
        <v>668</v>
      </c>
      <c r="AT894" s="231" t="s">
        <v>140</v>
      </c>
      <c r="AU894" s="231" t="s">
        <v>82</v>
      </c>
      <c r="AY894" s="19" t="s">
        <v>138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19" t="s">
        <v>80</v>
      </c>
      <c r="BK894" s="232">
        <f>ROUND(I894*H894,2)</f>
        <v>0</v>
      </c>
      <c r="BL894" s="19" t="s">
        <v>668</v>
      </c>
      <c r="BM894" s="231" t="s">
        <v>2262</v>
      </c>
    </row>
    <row r="895" s="2" customFormat="1">
      <c r="A895" s="40"/>
      <c r="B895" s="41"/>
      <c r="C895" s="42"/>
      <c r="D895" s="233" t="s">
        <v>147</v>
      </c>
      <c r="E895" s="42"/>
      <c r="F895" s="234" t="s">
        <v>1796</v>
      </c>
      <c r="G895" s="42"/>
      <c r="H895" s="42"/>
      <c r="I895" s="138"/>
      <c r="J895" s="42"/>
      <c r="K895" s="42"/>
      <c r="L895" s="46"/>
      <c r="M895" s="235"/>
      <c r="N895" s="236"/>
      <c r="O895" s="86"/>
      <c r="P895" s="86"/>
      <c r="Q895" s="86"/>
      <c r="R895" s="86"/>
      <c r="S895" s="86"/>
      <c r="T895" s="87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T895" s="19" t="s">
        <v>147</v>
      </c>
      <c r="AU895" s="19" t="s">
        <v>82</v>
      </c>
    </row>
    <row r="896" s="14" customFormat="1">
      <c r="A896" s="14"/>
      <c r="B896" s="249"/>
      <c r="C896" s="250"/>
      <c r="D896" s="233" t="s">
        <v>149</v>
      </c>
      <c r="E896" s="251" t="s">
        <v>19</v>
      </c>
      <c r="F896" s="252" t="s">
        <v>1798</v>
      </c>
      <c r="G896" s="250"/>
      <c r="H896" s="251" t="s">
        <v>19</v>
      </c>
      <c r="I896" s="253"/>
      <c r="J896" s="250"/>
      <c r="K896" s="250"/>
      <c r="L896" s="254"/>
      <c r="M896" s="255"/>
      <c r="N896" s="256"/>
      <c r="O896" s="256"/>
      <c r="P896" s="256"/>
      <c r="Q896" s="256"/>
      <c r="R896" s="256"/>
      <c r="S896" s="256"/>
      <c r="T896" s="257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8" t="s">
        <v>149</v>
      </c>
      <c r="AU896" s="258" t="s">
        <v>82</v>
      </c>
      <c r="AV896" s="14" t="s">
        <v>80</v>
      </c>
      <c r="AW896" s="14" t="s">
        <v>33</v>
      </c>
      <c r="AX896" s="14" t="s">
        <v>72</v>
      </c>
      <c r="AY896" s="258" t="s">
        <v>138</v>
      </c>
    </row>
    <row r="897" s="14" customFormat="1">
      <c r="A897" s="14"/>
      <c r="B897" s="249"/>
      <c r="C897" s="250"/>
      <c r="D897" s="233" t="s">
        <v>149</v>
      </c>
      <c r="E897" s="251" t="s">
        <v>19</v>
      </c>
      <c r="F897" s="252" t="s">
        <v>1799</v>
      </c>
      <c r="G897" s="250"/>
      <c r="H897" s="251" t="s">
        <v>19</v>
      </c>
      <c r="I897" s="253"/>
      <c r="J897" s="250"/>
      <c r="K897" s="250"/>
      <c r="L897" s="254"/>
      <c r="M897" s="255"/>
      <c r="N897" s="256"/>
      <c r="O897" s="256"/>
      <c r="P897" s="256"/>
      <c r="Q897" s="256"/>
      <c r="R897" s="256"/>
      <c r="S897" s="256"/>
      <c r="T897" s="257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8" t="s">
        <v>149</v>
      </c>
      <c r="AU897" s="258" t="s">
        <v>82</v>
      </c>
      <c r="AV897" s="14" t="s">
        <v>80</v>
      </c>
      <c r="AW897" s="14" t="s">
        <v>33</v>
      </c>
      <c r="AX897" s="14" t="s">
        <v>72</v>
      </c>
      <c r="AY897" s="258" t="s">
        <v>138</v>
      </c>
    </row>
    <row r="898" s="13" customFormat="1">
      <c r="A898" s="13"/>
      <c r="B898" s="237"/>
      <c r="C898" s="238"/>
      <c r="D898" s="233" t="s">
        <v>149</v>
      </c>
      <c r="E898" s="239" t="s">
        <v>19</v>
      </c>
      <c r="F898" s="240" t="s">
        <v>80</v>
      </c>
      <c r="G898" s="238"/>
      <c r="H898" s="241">
        <v>1</v>
      </c>
      <c r="I898" s="242"/>
      <c r="J898" s="238"/>
      <c r="K898" s="238"/>
      <c r="L898" s="243"/>
      <c r="M898" s="244"/>
      <c r="N898" s="245"/>
      <c r="O898" s="245"/>
      <c r="P898" s="245"/>
      <c r="Q898" s="245"/>
      <c r="R898" s="245"/>
      <c r="S898" s="245"/>
      <c r="T898" s="246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7" t="s">
        <v>149</v>
      </c>
      <c r="AU898" s="247" t="s">
        <v>82</v>
      </c>
      <c r="AV898" s="13" t="s">
        <v>82</v>
      </c>
      <c r="AW898" s="13" t="s">
        <v>33</v>
      </c>
      <c r="AX898" s="13" t="s">
        <v>80</v>
      </c>
      <c r="AY898" s="247" t="s">
        <v>138</v>
      </c>
    </row>
    <row r="899" s="2" customFormat="1" ht="16.5" customHeight="1">
      <c r="A899" s="40"/>
      <c r="B899" s="41"/>
      <c r="C899" s="220" t="s">
        <v>2263</v>
      </c>
      <c r="D899" s="220" t="s">
        <v>140</v>
      </c>
      <c r="E899" s="221" t="s">
        <v>1801</v>
      </c>
      <c r="F899" s="222" t="s">
        <v>1802</v>
      </c>
      <c r="G899" s="223" t="s">
        <v>1759</v>
      </c>
      <c r="H899" s="224">
        <v>1</v>
      </c>
      <c r="I899" s="225"/>
      <c r="J899" s="226">
        <f>ROUND(I899*H899,2)</f>
        <v>0</v>
      </c>
      <c r="K899" s="222" t="s">
        <v>144</v>
      </c>
      <c r="L899" s="46"/>
      <c r="M899" s="227" t="s">
        <v>19</v>
      </c>
      <c r="N899" s="228" t="s">
        <v>43</v>
      </c>
      <c r="O899" s="86"/>
      <c r="P899" s="229">
        <f>O899*H899</f>
        <v>0</v>
      </c>
      <c r="Q899" s="229">
        <v>0</v>
      </c>
      <c r="R899" s="229">
        <f>Q899*H899</f>
        <v>0</v>
      </c>
      <c r="S899" s="229">
        <v>0</v>
      </c>
      <c r="T899" s="230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31" t="s">
        <v>668</v>
      </c>
      <c r="AT899" s="231" t="s">
        <v>140</v>
      </c>
      <c r="AU899" s="231" t="s">
        <v>82</v>
      </c>
      <c r="AY899" s="19" t="s">
        <v>138</v>
      </c>
      <c r="BE899" s="232">
        <f>IF(N899="základní",J899,0)</f>
        <v>0</v>
      </c>
      <c r="BF899" s="232">
        <f>IF(N899="snížená",J899,0)</f>
        <v>0</v>
      </c>
      <c r="BG899" s="232">
        <f>IF(N899="zákl. přenesená",J899,0)</f>
        <v>0</v>
      </c>
      <c r="BH899" s="232">
        <f>IF(N899="sníž. přenesená",J899,0)</f>
        <v>0</v>
      </c>
      <c r="BI899" s="232">
        <f>IF(N899="nulová",J899,0)</f>
        <v>0</v>
      </c>
      <c r="BJ899" s="19" t="s">
        <v>80</v>
      </c>
      <c r="BK899" s="232">
        <f>ROUND(I899*H899,2)</f>
        <v>0</v>
      </c>
      <c r="BL899" s="19" t="s">
        <v>668</v>
      </c>
      <c r="BM899" s="231" t="s">
        <v>2264</v>
      </c>
    </row>
    <row r="900" s="2" customFormat="1">
      <c r="A900" s="40"/>
      <c r="B900" s="41"/>
      <c r="C900" s="42"/>
      <c r="D900" s="233" t="s">
        <v>147</v>
      </c>
      <c r="E900" s="42"/>
      <c r="F900" s="234" t="s">
        <v>1802</v>
      </c>
      <c r="G900" s="42"/>
      <c r="H900" s="42"/>
      <c r="I900" s="138"/>
      <c r="J900" s="42"/>
      <c r="K900" s="42"/>
      <c r="L900" s="46"/>
      <c r="M900" s="235"/>
      <c r="N900" s="236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9" t="s">
        <v>147</v>
      </c>
      <c r="AU900" s="19" t="s">
        <v>82</v>
      </c>
    </row>
    <row r="901" s="14" customFormat="1">
      <c r="A901" s="14"/>
      <c r="B901" s="249"/>
      <c r="C901" s="250"/>
      <c r="D901" s="233" t="s">
        <v>149</v>
      </c>
      <c r="E901" s="251" t="s">
        <v>19</v>
      </c>
      <c r="F901" s="252" t="s">
        <v>1804</v>
      </c>
      <c r="G901" s="250"/>
      <c r="H901" s="251" t="s">
        <v>19</v>
      </c>
      <c r="I901" s="253"/>
      <c r="J901" s="250"/>
      <c r="K901" s="250"/>
      <c r="L901" s="254"/>
      <c r="M901" s="255"/>
      <c r="N901" s="256"/>
      <c r="O901" s="256"/>
      <c r="P901" s="256"/>
      <c r="Q901" s="256"/>
      <c r="R901" s="256"/>
      <c r="S901" s="256"/>
      <c r="T901" s="257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8" t="s">
        <v>149</v>
      </c>
      <c r="AU901" s="258" t="s">
        <v>82</v>
      </c>
      <c r="AV901" s="14" t="s">
        <v>80</v>
      </c>
      <c r="AW901" s="14" t="s">
        <v>33</v>
      </c>
      <c r="AX901" s="14" t="s">
        <v>72</v>
      </c>
      <c r="AY901" s="258" t="s">
        <v>138</v>
      </c>
    </row>
    <row r="902" s="14" customFormat="1">
      <c r="A902" s="14"/>
      <c r="B902" s="249"/>
      <c r="C902" s="250"/>
      <c r="D902" s="233" t="s">
        <v>149</v>
      </c>
      <c r="E902" s="251" t="s">
        <v>19</v>
      </c>
      <c r="F902" s="252" t="s">
        <v>1805</v>
      </c>
      <c r="G902" s="250"/>
      <c r="H902" s="251" t="s">
        <v>19</v>
      </c>
      <c r="I902" s="253"/>
      <c r="J902" s="250"/>
      <c r="K902" s="250"/>
      <c r="L902" s="254"/>
      <c r="M902" s="255"/>
      <c r="N902" s="256"/>
      <c r="O902" s="256"/>
      <c r="P902" s="256"/>
      <c r="Q902" s="256"/>
      <c r="R902" s="256"/>
      <c r="S902" s="256"/>
      <c r="T902" s="257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8" t="s">
        <v>149</v>
      </c>
      <c r="AU902" s="258" t="s">
        <v>82</v>
      </c>
      <c r="AV902" s="14" t="s">
        <v>80</v>
      </c>
      <c r="AW902" s="14" t="s">
        <v>33</v>
      </c>
      <c r="AX902" s="14" t="s">
        <v>72</v>
      </c>
      <c r="AY902" s="258" t="s">
        <v>138</v>
      </c>
    </row>
    <row r="903" s="14" customFormat="1">
      <c r="A903" s="14"/>
      <c r="B903" s="249"/>
      <c r="C903" s="250"/>
      <c r="D903" s="233" t="s">
        <v>149</v>
      </c>
      <c r="E903" s="251" t="s">
        <v>19</v>
      </c>
      <c r="F903" s="252" t="s">
        <v>1806</v>
      </c>
      <c r="G903" s="250"/>
      <c r="H903" s="251" t="s">
        <v>19</v>
      </c>
      <c r="I903" s="253"/>
      <c r="J903" s="250"/>
      <c r="K903" s="250"/>
      <c r="L903" s="254"/>
      <c r="M903" s="255"/>
      <c r="N903" s="256"/>
      <c r="O903" s="256"/>
      <c r="P903" s="256"/>
      <c r="Q903" s="256"/>
      <c r="R903" s="256"/>
      <c r="S903" s="256"/>
      <c r="T903" s="257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8" t="s">
        <v>149</v>
      </c>
      <c r="AU903" s="258" t="s">
        <v>82</v>
      </c>
      <c r="AV903" s="14" t="s">
        <v>80</v>
      </c>
      <c r="AW903" s="14" t="s">
        <v>33</v>
      </c>
      <c r="AX903" s="14" t="s">
        <v>72</v>
      </c>
      <c r="AY903" s="258" t="s">
        <v>138</v>
      </c>
    </row>
    <row r="904" s="14" customFormat="1">
      <c r="A904" s="14"/>
      <c r="B904" s="249"/>
      <c r="C904" s="250"/>
      <c r="D904" s="233" t="s">
        <v>149</v>
      </c>
      <c r="E904" s="251" t="s">
        <v>19</v>
      </c>
      <c r="F904" s="252" t="s">
        <v>1807</v>
      </c>
      <c r="G904" s="250"/>
      <c r="H904" s="251" t="s">
        <v>19</v>
      </c>
      <c r="I904" s="253"/>
      <c r="J904" s="250"/>
      <c r="K904" s="250"/>
      <c r="L904" s="254"/>
      <c r="M904" s="255"/>
      <c r="N904" s="256"/>
      <c r="O904" s="256"/>
      <c r="P904" s="256"/>
      <c r="Q904" s="256"/>
      <c r="R904" s="256"/>
      <c r="S904" s="256"/>
      <c r="T904" s="257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8" t="s">
        <v>149</v>
      </c>
      <c r="AU904" s="258" t="s">
        <v>82</v>
      </c>
      <c r="AV904" s="14" t="s">
        <v>80</v>
      </c>
      <c r="AW904" s="14" t="s">
        <v>33</v>
      </c>
      <c r="AX904" s="14" t="s">
        <v>72</v>
      </c>
      <c r="AY904" s="258" t="s">
        <v>138</v>
      </c>
    </row>
    <row r="905" s="14" customFormat="1">
      <c r="A905" s="14"/>
      <c r="B905" s="249"/>
      <c r="C905" s="250"/>
      <c r="D905" s="233" t="s">
        <v>149</v>
      </c>
      <c r="E905" s="251" t="s">
        <v>19</v>
      </c>
      <c r="F905" s="252" t="s">
        <v>1808</v>
      </c>
      <c r="G905" s="250"/>
      <c r="H905" s="251" t="s">
        <v>19</v>
      </c>
      <c r="I905" s="253"/>
      <c r="J905" s="250"/>
      <c r="K905" s="250"/>
      <c r="L905" s="254"/>
      <c r="M905" s="255"/>
      <c r="N905" s="256"/>
      <c r="O905" s="256"/>
      <c r="P905" s="256"/>
      <c r="Q905" s="256"/>
      <c r="R905" s="256"/>
      <c r="S905" s="256"/>
      <c r="T905" s="25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8" t="s">
        <v>149</v>
      </c>
      <c r="AU905" s="258" t="s">
        <v>82</v>
      </c>
      <c r="AV905" s="14" t="s">
        <v>80</v>
      </c>
      <c r="AW905" s="14" t="s">
        <v>33</v>
      </c>
      <c r="AX905" s="14" t="s">
        <v>72</v>
      </c>
      <c r="AY905" s="258" t="s">
        <v>138</v>
      </c>
    </row>
    <row r="906" s="14" customFormat="1">
      <c r="A906" s="14"/>
      <c r="B906" s="249"/>
      <c r="C906" s="250"/>
      <c r="D906" s="233" t="s">
        <v>149</v>
      </c>
      <c r="E906" s="251" t="s">
        <v>19</v>
      </c>
      <c r="F906" s="252" t="s">
        <v>1809</v>
      </c>
      <c r="G906" s="250"/>
      <c r="H906" s="251" t="s">
        <v>19</v>
      </c>
      <c r="I906" s="253"/>
      <c r="J906" s="250"/>
      <c r="K906" s="250"/>
      <c r="L906" s="254"/>
      <c r="M906" s="255"/>
      <c r="N906" s="256"/>
      <c r="O906" s="256"/>
      <c r="P906" s="256"/>
      <c r="Q906" s="256"/>
      <c r="R906" s="256"/>
      <c r="S906" s="256"/>
      <c r="T906" s="257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8" t="s">
        <v>149</v>
      </c>
      <c r="AU906" s="258" t="s">
        <v>82</v>
      </c>
      <c r="AV906" s="14" t="s">
        <v>80</v>
      </c>
      <c r="AW906" s="14" t="s">
        <v>33</v>
      </c>
      <c r="AX906" s="14" t="s">
        <v>72</v>
      </c>
      <c r="AY906" s="258" t="s">
        <v>138</v>
      </c>
    </row>
    <row r="907" s="14" customFormat="1">
      <c r="A907" s="14"/>
      <c r="B907" s="249"/>
      <c r="C907" s="250"/>
      <c r="D907" s="233" t="s">
        <v>149</v>
      </c>
      <c r="E907" s="251" t="s">
        <v>19</v>
      </c>
      <c r="F907" s="252" t="s">
        <v>1805</v>
      </c>
      <c r="G907" s="250"/>
      <c r="H907" s="251" t="s">
        <v>19</v>
      </c>
      <c r="I907" s="253"/>
      <c r="J907" s="250"/>
      <c r="K907" s="250"/>
      <c r="L907" s="254"/>
      <c r="M907" s="255"/>
      <c r="N907" s="256"/>
      <c r="O907" s="256"/>
      <c r="P907" s="256"/>
      <c r="Q907" s="256"/>
      <c r="R907" s="256"/>
      <c r="S907" s="256"/>
      <c r="T907" s="257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8" t="s">
        <v>149</v>
      </c>
      <c r="AU907" s="258" t="s">
        <v>82</v>
      </c>
      <c r="AV907" s="14" t="s">
        <v>80</v>
      </c>
      <c r="AW907" s="14" t="s">
        <v>33</v>
      </c>
      <c r="AX907" s="14" t="s">
        <v>72</v>
      </c>
      <c r="AY907" s="258" t="s">
        <v>138</v>
      </c>
    </row>
    <row r="908" s="13" customFormat="1">
      <c r="A908" s="13"/>
      <c r="B908" s="237"/>
      <c r="C908" s="238"/>
      <c r="D908" s="233" t="s">
        <v>149</v>
      </c>
      <c r="E908" s="239" t="s">
        <v>19</v>
      </c>
      <c r="F908" s="240" t="s">
        <v>80</v>
      </c>
      <c r="G908" s="238"/>
      <c r="H908" s="241">
        <v>1</v>
      </c>
      <c r="I908" s="242"/>
      <c r="J908" s="238"/>
      <c r="K908" s="238"/>
      <c r="L908" s="243"/>
      <c r="M908" s="244"/>
      <c r="N908" s="245"/>
      <c r="O908" s="245"/>
      <c r="P908" s="245"/>
      <c r="Q908" s="245"/>
      <c r="R908" s="245"/>
      <c r="S908" s="245"/>
      <c r="T908" s="246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7" t="s">
        <v>149</v>
      </c>
      <c r="AU908" s="247" t="s">
        <v>82</v>
      </c>
      <c r="AV908" s="13" t="s">
        <v>82</v>
      </c>
      <c r="AW908" s="13" t="s">
        <v>33</v>
      </c>
      <c r="AX908" s="13" t="s">
        <v>80</v>
      </c>
      <c r="AY908" s="247" t="s">
        <v>138</v>
      </c>
    </row>
    <row r="909" s="2" customFormat="1" ht="16.5" customHeight="1">
      <c r="A909" s="40"/>
      <c r="B909" s="41"/>
      <c r="C909" s="220" t="s">
        <v>2265</v>
      </c>
      <c r="D909" s="220" t="s">
        <v>140</v>
      </c>
      <c r="E909" s="221" t="s">
        <v>1811</v>
      </c>
      <c r="F909" s="222" t="s">
        <v>1812</v>
      </c>
      <c r="G909" s="223" t="s">
        <v>1759</v>
      </c>
      <c r="H909" s="224">
        <v>1</v>
      </c>
      <c r="I909" s="225"/>
      <c r="J909" s="226">
        <f>ROUND(I909*H909,2)</f>
        <v>0</v>
      </c>
      <c r="K909" s="222" t="s">
        <v>144</v>
      </c>
      <c r="L909" s="46"/>
      <c r="M909" s="227" t="s">
        <v>19</v>
      </c>
      <c r="N909" s="228" t="s">
        <v>43</v>
      </c>
      <c r="O909" s="86"/>
      <c r="P909" s="229">
        <f>O909*H909</f>
        <v>0</v>
      </c>
      <c r="Q909" s="229">
        <v>0</v>
      </c>
      <c r="R909" s="229">
        <f>Q909*H909</f>
        <v>0</v>
      </c>
      <c r="S909" s="229">
        <v>0</v>
      </c>
      <c r="T909" s="230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31" t="s">
        <v>668</v>
      </c>
      <c r="AT909" s="231" t="s">
        <v>140</v>
      </c>
      <c r="AU909" s="231" t="s">
        <v>82</v>
      </c>
      <c r="AY909" s="19" t="s">
        <v>138</v>
      </c>
      <c r="BE909" s="232">
        <f>IF(N909="základní",J909,0)</f>
        <v>0</v>
      </c>
      <c r="BF909" s="232">
        <f>IF(N909="snížená",J909,0)</f>
        <v>0</v>
      </c>
      <c r="BG909" s="232">
        <f>IF(N909="zákl. přenesená",J909,0)</f>
        <v>0</v>
      </c>
      <c r="BH909" s="232">
        <f>IF(N909="sníž. přenesená",J909,0)</f>
        <v>0</v>
      </c>
      <c r="BI909" s="232">
        <f>IF(N909="nulová",J909,0)</f>
        <v>0</v>
      </c>
      <c r="BJ909" s="19" t="s">
        <v>80</v>
      </c>
      <c r="BK909" s="232">
        <f>ROUND(I909*H909,2)</f>
        <v>0</v>
      </c>
      <c r="BL909" s="19" t="s">
        <v>668</v>
      </c>
      <c r="BM909" s="231" t="s">
        <v>2266</v>
      </c>
    </row>
    <row r="910" s="2" customFormat="1">
      <c r="A910" s="40"/>
      <c r="B910" s="41"/>
      <c r="C910" s="42"/>
      <c r="D910" s="233" t="s">
        <v>147</v>
      </c>
      <c r="E910" s="42"/>
      <c r="F910" s="234" t="s">
        <v>1812</v>
      </c>
      <c r="G910" s="42"/>
      <c r="H910" s="42"/>
      <c r="I910" s="138"/>
      <c r="J910" s="42"/>
      <c r="K910" s="42"/>
      <c r="L910" s="46"/>
      <c r="M910" s="235"/>
      <c r="N910" s="236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147</v>
      </c>
      <c r="AU910" s="19" t="s">
        <v>82</v>
      </c>
    </row>
    <row r="911" s="14" customFormat="1">
      <c r="A911" s="14"/>
      <c r="B911" s="249"/>
      <c r="C911" s="250"/>
      <c r="D911" s="233" t="s">
        <v>149</v>
      </c>
      <c r="E911" s="251" t="s">
        <v>19</v>
      </c>
      <c r="F911" s="252" t="s">
        <v>1814</v>
      </c>
      <c r="G911" s="250"/>
      <c r="H911" s="251" t="s">
        <v>19</v>
      </c>
      <c r="I911" s="253"/>
      <c r="J911" s="250"/>
      <c r="K911" s="250"/>
      <c r="L911" s="254"/>
      <c r="M911" s="255"/>
      <c r="N911" s="256"/>
      <c r="O911" s="256"/>
      <c r="P911" s="256"/>
      <c r="Q911" s="256"/>
      <c r="R911" s="256"/>
      <c r="S911" s="256"/>
      <c r="T911" s="257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8" t="s">
        <v>149</v>
      </c>
      <c r="AU911" s="258" t="s">
        <v>82</v>
      </c>
      <c r="AV911" s="14" t="s">
        <v>80</v>
      </c>
      <c r="AW911" s="14" t="s">
        <v>33</v>
      </c>
      <c r="AX911" s="14" t="s">
        <v>72</v>
      </c>
      <c r="AY911" s="258" t="s">
        <v>138</v>
      </c>
    </row>
    <row r="912" s="14" customFormat="1">
      <c r="A912" s="14"/>
      <c r="B912" s="249"/>
      <c r="C912" s="250"/>
      <c r="D912" s="233" t="s">
        <v>149</v>
      </c>
      <c r="E912" s="251" t="s">
        <v>19</v>
      </c>
      <c r="F912" s="252" t="s">
        <v>1815</v>
      </c>
      <c r="G912" s="250"/>
      <c r="H912" s="251" t="s">
        <v>19</v>
      </c>
      <c r="I912" s="253"/>
      <c r="J912" s="250"/>
      <c r="K912" s="250"/>
      <c r="L912" s="254"/>
      <c r="M912" s="255"/>
      <c r="N912" s="256"/>
      <c r="O912" s="256"/>
      <c r="P912" s="256"/>
      <c r="Q912" s="256"/>
      <c r="R912" s="256"/>
      <c r="S912" s="256"/>
      <c r="T912" s="257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8" t="s">
        <v>149</v>
      </c>
      <c r="AU912" s="258" t="s">
        <v>82</v>
      </c>
      <c r="AV912" s="14" t="s">
        <v>80</v>
      </c>
      <c r="AW912" s="14" t="s">
        <v>33</v>
      </c>
      <c r="AX912" s="14" t="s">
        <v>72</v>
      </c>
      <c r="AY912" s="258" t="s">
        <v>138</v>
      </c>
    </row>
    <row r="913" s="14" customFormat="1">
      <c r="A913" s="14"/>
      <c r="B913" s="249"/>
      <c r="C913" s="250"/>
      <c r="D913" s="233" t="s">
        <v>149</v>
      </c>
      <c r="E913" s="251" t="s">
        <v>19</v>
      </c>
      <c r="F913" s="252" t="s">
        <v>1816</v>
      </c>
      <c r="G913" s="250"/>
      <c r="H913" s="251" t="s">
        <v>19</v>
      </c>
      <c r="I913" s="253"/>
      <c r="J913" s="250"/>
      <c r="K913" s="250"/>
      <c r="L913" s="254"/>
      <c r="M913" s="255"/>
      <c r="N913" s="256"/>
      <c r="O913" s="256"/>
      <c r="P913" s="256"/>
      <c r="Q913" s="256"/>
      <c r="R913" s="256"/>
      <c r="S913" s="256"/>
      <c r="T913" s="257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8" t="s">
        <v>149</v>
      </c>
      <c r="AU913" s="258" t="s">
        <v>82</v>
      </c>
      <c r="AV913" s="14" t="s">
        <v>80</v>
      </c>
      <c r="AW913" s="14" t="s">
        <v>33</v>
      </c>
      <c r="AX913" s="14" t="s">
        <v>72</v>
      </c>
      <c r="AY913" s="258" t="s">
        <v>138</v>
      </c>
    </row>
    <row r="914" s="14" customFormat="1">
      <c r="A914" s="14"/>
      <c r="B914" s="249"/>
      <c r="C914" s="250"/>
      <c r="D914" s="233" t="s">
        <v>149</v>
      </c>
      <c r="E914" s="251" t="s">
        <v>19</v>
      </c>
      <c r="F914" s="252" t="s">
        <v>1817</v>
      </c>
      <c r="G914" s="250"/>
      <c r="H914" s="251" t="s">
        <v>19</v>
      </c>
      <c r="I914" s="253"/>
      <c r="J914" s="250"/>
      <c r="K914" s="250"/>
      <c r="L914" s="254"/>
      <c r="M914" s="255"/>
      <c r="N914" s="256"/>
      <c r="O914" s="256"/>
      <c r="P914" s="256"/>
      <c r="Q914" s="256"/>
      <c r="R914" s="256"/>
      <c r="S914" s="256"/>
      <c r="T914" s="257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8" t="s">
        <v>149</v>
      </c>
      <c r="AU914" s="258" t="s">
        <v>82</v>
      </c>
      <c r="AV914" s="14" t="s">
        <v>80</v>
      </c>
      <c r="AW914" s="14" t="s">
        <v>33</v>
      </c>
      <c r="AX914" s="14" t="s">
        <v>72</v>
      </c>
      <c r="AY914" s="258" t="s">
        <v>138</v>
      </c>
    </row>
    <row r="915" s="13" customFormat="1">
      <c r="A915" s="13"/>
      <c r="B915" s="237"/>
      <c r="C915" s="238"/>
      <c r="D915" s="233" t="s">
        <v>149</v>
      </c>
      <c r="E915" s="239" t="s">
        <v>19</v>
      </c>
      <c r="F915" s="240" t="s">
        <v>80</v>
      </c>
      <c r="G915" s="238"/>
      <c r="H915" s="241">
        <v>1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7" t="s">
        <v>149</v>
      </c>
      <c r="AU915" s="247" t="s">
        <v>82</v>
      </c>
      <c r="AV915" s="13" t="s">
        <v>82</v>
      </c>
      <c r="AW915" s="13" t="s">
        <v>33</v>
      </c>
      <c r="AX915" s="13" t="s">
        <v>80</v>
      </c>
      <c r="AY915" s="247" t="s">
        <v>138</v>
      </c>
    </row>
    <row r="916" s="2" customFormat="1" ht="16.5" customHeight="1">
      <c r="A916" s="40"/>
      <c r="B916" s="41"/>
      <c r="C916" s="220" t="s">
        <v>2267</v>
      </c>
      <c r="D916" s="220" t="s">
        <v>140</v>
      </c>
      <c r="E916" s="221" t="s">
        <v>666</v>
      </c>
      <c r="F916" s="222" t="s">
        <v>667</v>
      </c>
      <c r="G916" s="223" t="s">
        <v>1759</v>
      </c>
      <c r="H916" s="224">
        <v>1</v>
      </c>
      <c r="I916" s="225"/>
      <c r="J916" s="226">
        <f>ROUND(I916*H916,2)</f>
        <v>0</v>
      </c>
      <c r="K916" s="222" t="s">
        <v>144</v>
      </c>
      <c r="L916" s="46"/>
      <c r="M916" s="227" t="s">
        <v>19</v>
      </c>
      <c r="N916" s="228" t="s">
        <v>43</v>
      </c>
      <c r="O916" s="86"/>
      <c r="P916" s="229">
        <f>O916*H916</f>
        <v>0</v>
      </c>
      <c r="Q916" s="229">
        <v>0</v>
      </c>
      <c r="R916" s="229">
        <f>Q916*H916</f>
        <v>0</v>
      </c>
      <c r="S916" s="229">
        <v>0</v>
      </c>
      <c r="T916" s="230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31" t="s">
        <v>668</v>
      </c>
      <c r="AT916" s="231" t="s">
        <v>140</v>
      </c>
      <c r="AU916" s="231" t="s">
        <v>82</v>
      </c>
      <c r="AY916" s="19" t="s">
        <v>138</v>
      </c>
      <c r="BE916" s="232">
        <f>IF(N916="základní",J916,0)</f>
        <v>0</v>
      </c>
      <c r="BF916" s="232">
        <f>IF(N916="snížená",J916,0)</f>
        <v>0</v>
      </c>
      <c r="BG916" s="232">
        <f>IF(N916="zákl. přenesená",J916,0)</f>
        <v>0</v>
      </c>
      <c r="BH916" s="232">
        <f>IF(N916="sníž. přenesená",J916,0)</f>
        <v>0</v>
      </c>
      <c r="BI916" s="232">
        <f>IF(N916="nulová",J916,0)</f>
        <v>0</v>
      </c>
      <c r="BJ916" s="19" t="s">
        <v>80</v>
      </c>
      <c r="BK916" s="232">
        <f>ROUND(I916*H916,2)</f>
        <v>0</v>
      </c>
      <c r="BL916" s="19" t="s">
        <v>668</v>
      </c>
      <c r="BM916" s="231" t="s">
        <v>2268</v>
      </c>
    </row>
    <row r="917" s="2" customFormat="1">
      <c r="A917" s="40"/>
      <c r="B917" s="41"/>
      <c r="C917" s="42"/>
      <c r="D917" s="233" t="s">
        <v>147</v>
      </c>
      <c r="E917" s="42"/>
      <c r="F917" s="234" t="s">
        <v>667</v>
      </c>
      <c r="G917" s="42"/>
      <c r="H917" s="42"/>
      <c r="I917" s="138"/>
      <c r="J917" s="42"/>
      <c r="K917" s="42"/>
      <c r="L917" s="46"/>
      <c r="M917" s="235"/>
      <c r="N917" s="236"/>
      <c r="O917" s="86"/>
      <c r="P917" s="86"/>
      <c r="Q917" s="86"/>
      <c r="R917" s="86"/>
      <c r="S917" s="86"/>
      <c r="T917" s="87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T917" s="19" t="s">
        <v>147</v>
      </c>
      <c r="AU917" s="19" t="s">
        <v>82</v>
      </c>
    </row>
    <row r="918" s="14" customFormat="1">
      <c r="A918" s="14"/>
      <c r="B918" s="249"/>
      <c r="C918" s="250"/>
      <c r="D918" s="233" t="s">
        <v>149</v>
      </c>
      <c r="E918" s="251" t="s">
        <v>19</v>
      </c>
      <c r="F918" s="252" t="s">
        <v>1820</v>
      </c>
      <c r="G918" s="250"/>
      <c r="H918" s="251" t="s">
        <v>19</v>
      </c>
      <c r="I918" s="253"/>
      <c r="J918" s="250"/>
      <c r="K918" s="250"/>
      <c r="L918" s="254"/>
      <c r="M918" s="255"/>
      <c r="N918" s="256"/>
      <c r="O918" s="256"/>
      <c r="P918" s="256"/>
      <c r="Q918" s="256"/>
      <c r="R918" s="256"/>
      <c r="S918" s="256"/>
      <c r="T918" s="257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8" t="s">
        <v>149</v>
      </c>
      <c r="AU918" s="258" t="s">
        <v>82</v>
      </c>
      <c r="AV918" s="14" t="s">
        <v>80</v>
      </c>
      <c r="AW918" s="14" t="s">
        <v>33</v>
      </c>
      <c r="AX918" s="14" t="s">
        <v>72</v>
      </c>
      <c r="AY918" s="258" t="s">
        <v>138</v>
      </c>
    </row>
    <row r="919" s="14" customFormat="1">
      <c r="A919" s="14"/>
      <c r="B919" s="249"/>
      <c r="C919" s="250"/>
      <c r="D919" s="233" t="s">
        <v>149</v>
      </c>
      <c r="E919" s="251" t="s">
        <v>19</v>
      </c>
      <c r="F919" s="252" t="s">
        <v>1821</v>
      </c>
      <c r="G919" s="250"/>
      <c r="H919" s="251" t="s">
        <v>19</v>
      </c>
      <c r="I919" s="253"/>
      <c r="J919" s="250"/>
      <c r="K919" s="250"/>
      <c r="L919" s="254"/>
      <c r="M919" s="255"/>
      <c r="N919" s="256"/>
      <c r="O919" s="256"/>
      <c r="P919" s="256"/>
      <c r="Q919" s="256"/>
      <c r="R919" s="256"/>
      <c r="S919" s="256"/>
      <c r="T919" s="257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8" t="s">
        <v>149</v>
      </c>
      <c r="AU919" s="258" t="s">
        <v>82</v>
      </c>
      <c r="AV919" s="14" t="s">
        <v>80</v>
      </c>
      <c r="AW919" s="14" t="s">
        <v>33</v>
      </c>
      <c r="AX919" s="14" t="s">
        <v>72</v>
      </c>
      <c r="AY919" s="258" t="s">
        <v>138</v>
      </c>
    </row>
    <row r="920" s="13" customFormat="1">
      <c r="A920" s="13"/>
      <c r="B920" s="237"/>
      <c r="C920" s="238"/>
      <c r="D920" s="233" t="s">
        <v>149</v>
      </c>
      <c r="E920" s="239" t="s">
        <v>19</v>
      </c>
      <c r="F920" s="240" t="s">
        <v>1822</v>
      </c>
      <c r="G920" s="238"/>
      <c r="H920" s="241">
        <v>1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7" t="s">
        <v>149</v>
      </c>
      <c r="AU920" s="247" t="s">
        <v>82</v>
      </c>
      <c r="AV920" s="13" t="s">
        <v>82</v>
      </c>
      <c r="AW920" s="13" t="s">
        <v>33</v>
      </c>
      <c r="AX920" s="13" t="s">
        <v>80</v>
      </c>
      <c r="AY920" s="247" t="s">
        <v>138</v>
      </c>
    </row>
    <row r="921" s="2" customFormat="1" ht="16.5" customHeight="1">
      <c r="A921" s="40"/>
      <c r="B921" s="41"/>
      <c r="C921" s="220" t="s">
        <v>2269</v>
      </c>
      <c r="D921" s="220" t="s">
        <v>140</v>
      </c>
      <c r="E921" s="221" t="s">
        <v>1824</v>
      </c>
      <c r="F921" s="222" t="s">
        <v>1825</v>
      </c>
      <c r="G921" s="223" t="s">
        <v>1759</v>
      </c>
      <c r="H921" s="224">
        <v>1</v>
      </c>
      <c r="I921" s="225"/>
      <c r="J921" s="226">
        <f>ROUND(I921*H921,2)</f>
        <v>0</v>
      </c>
      <c r="K921" s="222" t="s">
        <v>144</v>
      </c>
      <c r="L921" s="46"/>
      <c r="M921" s="227" t="s">
        <v>19</v>
      </c>
      <c r="N921" s="228" t="s">
        <v>43</v>
      </c>
      <c r="O921" s="86"/>
      <c r="P921" s="229">
        <f>O921*H921</f>
        <v>0</v>
      </c>
      <c r="Q921" s="229">
        <v>0</v>
      </c>
      <c r="R921" s="229">
        <f>Q921*H921</f>
        <v>0</v>
      </c>
      <c r="S921" s="229">
        <v>0</v>
      </c>
      <c r="T921" s="230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31" t="s">
        <v>668</v>
      </c>
      <c r="AT921" s="231" t="s">
        <v>140</v>
      </c>
      <c r="AU921" s="231" t="s">
        <v>82</v>
      </c>
      <c r="AY921" s="19" t="s">
        <v>138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19" t="s">
        <v>80</v>
      </c>
      <c r="BK921" s="232">
        <f>ROUND(I921*H921,2)</f>
        <v>0</v>
      </c>
      <c r="BL921" s="19" t="s">
        <v>668</v>
      </c>
      <c r="BM921" s="231" t="s">
        <v>2270</v>
      </c>
    </row>
    <row r="922" s="2" customFormat="1">
      <c r="A922" s="40"/>
      <c r="B922" s="41"/>
      <c r="C922" s="42"/>
      <c r="D922" s="233" t="s">
        <v>147</v>
      </c>
      <c r="E922" s="42"/>
      <c r="F922" s="234" t="s">
        <v>1825</v>
      </c>
      <c r="G922" s="42"/>
      <c r="H922" s="42"/>
      <c r="I922" s="138"/>
      <c r="J922" s="42"/>
      <c r="K922" s="42"/>
      <c r="L922" s="46"/>
      <c r="M922" s="235"/>
      <c r="N922" s="236"/>
      <c r="O922" s="86"/>
      <c r="P922" s="86"/>
      <c r="Q922" s="86"/>
      <c r="R922" s="86"/>
      <c r="S922" s="86"/>
      <c r="T922" s="87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147</v>
      </c>
      <c r="AU922" s="19" t="s">
        <v>82</v>
      </c>
    </row>
    <row r="923" s="14" customFormat="1">
      <c r="A923" s="14"/>
      <c r="B923" s="249"/>
      <c r="C923" s="250"/>
      <c r="D923" s="233" t="s">
        <v>149</v>
      </c>
      <c r="E923" s="251" t="s">
        <v>19</v>
      </c>
      <c r="F923" s="252" t="s">
        <v>1827</v>
      </c>
      <c r="G923" s="250"/>
      <c r="H923" s="251" t="s">
        <v>19</v>
      </c>
      <c r="I923" s="253"/>
      <c r="J923" s="250"/>
      <c r="K923" s="250"/>
      <c r="L923" s="254"/>
      <c r="M923" s="255"/>
      <c r="N923" s="256"/>
      <c r="O923" s="256"/>
      <c r="P923" s="256"/>
      <c r="Q923" s="256"/>
      <c r="R923" s="256"/>
      <c r="S923" s="256"/>
      <c r="T923" s="257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8" t="s">
        <v>149</v>
      </c>
      <c r="AU923" s="258" t="s">
        <v>82</v>
      </c>
      <c r="AV923" s="14" t="s">
        <v>80</v>
      </c>
      <c r="AW923" s="14" t="s">
        <v>33</v>
      </c>
      <c r="AX923" s="14" t="s">
        <v>72</v>
      </c>
      <c r="AY923" s="258" t="s">
        <v>138</v>
      </c>
    </row>
    <row r="924" s="14" customFormat="1">
      <c r="A924" s="14"/>
      <c r="B924" s="249"/>
      <c r="C924" s="250"/>
      <c r="D924" s="233" t="s">
        <v>149</v>
      </c>
      <c r="E924" s="251" t="s">
        <v>19</v>
      </c>
      <c r="F924" s="252" t="s">
        <v>1828</v>
      </c>
      <c r="G924" s="250"/>
      <c r="H924" s="251" t="s">
        <v>19</v>
      </c>
      <c r="I924" s="253"/>
      <c r="J924" s="250"/>
      <c r="K924" s="250"/>
      <c r="L924" s="254"/>
      <c r="M924" s="255"/>
      <c r="N924" s="256"/>
      <c r="O924" s="256"/>
      <c r="P924" s="256"/>
      <c r="Q924" s="256"/>
      <c r="R924" s="256"/>
      <c r="S924" s="256"/>
      <c r="T924" s="257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8" t="s">
        <v>149</v>
      </c>
      <c r="AU924" s="258" t="s">
        <v>82</v>
      </c>
      <c r="AV924" s="14" t="s">
        <v>80</v>
      </c>
      <c r="AW924" s="14" t="s">
        <v>33</v>
      </c>
      <c r="AX924" s="14" t="s">
        <v>72</v>
      </c>
      <c r="AY924" s="258" t="s">
        <v>138</v>
      </c>
    </row>
    <row r="925" s="13" customFormat="1">
      <c r="A925" s="13"/>
      <c r="B925" s="237"/>
      <c r="C925" s="238"/>
      <c r="D925" s="233" t="s">
        <v>149</v>
      </c>
      <c r="E925" s="239" t="s">
        <v>19</v>
      </c>
      <c r="F925" s="240" t="s">
        <v>80</v>
      </c>
      <c r="G925" s="238"/>
      <c r="H925" s="241">
        <v>1</v>
      </c>
      <c r="I925" s="242"/>
      <c r="J925" s="238"/>
      <c r="K925" s="238"/>
      <c r="L925" s="243"/>
      <c r="M925" s="244"/>
      <c r="N925" s="245"/>
      <c r="O925" s="245"/>
      <c r="P925" s="245"/>
      <c r="Q925" s="245"/>
      <c r="R925" s="245"/>
      <c r="S925" s="245"/>
      <c r="T925" s="24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7" t="s">
        <v>149</v>
      </c>
      <c r="AU925" s="247" t="s">
        <v>82</v>
      </c>
      <c r="AV925" s="13" t="s">
        <v>82</v>
      </c>
      <c r="AW925" s="13" t="s">
        <v>33</v>
      </c>
      <c r="AX925" s="13" t="s">
        <v>80</v>
      </c>
      <c r="AY925" s="247" t="s">
        <v>138</v>
      </c>
    </row>
    <row r="926" s="2" customFormat="1" ht="16.5" customHeight="1">
      <c r="A926" s="40"/>
      <c r="B926" s="41"/>
      <c r="C926" s="220" t="s">
        <v>2271</v>
      </c>
      <c r="D926" s="220" t="s">
        <v>140</v>
      </c>
      <c r="E926" s="221" t="s">
        <v>1830</v>
      </c>
      <c r="F926" s="222" t="s">
        <v>1831</v>
      </c>
      <c r="G926" s="223" t="s">
        <v>1759</v>
      </c>
      <c r="H926" s="224">
        <v>1</v>
      </c>
      <c r="I926" s="225"/>
      <c r="J926" s="226">
        <f>ROUND(I926*H926,2)</f>
        <v>0</v>
      </c>
      <c r="K926" s="222" t="s">
        <v>144</v>
      </c>
      <c r="L926" s="46"/>
      <c r="M926" s="227" t="s">
        <v>19</v>
      </c>
      <c r="N926" s="228" t="s">
        <v>43</v>
      </c>
      <c r="O926" s="86"/>
      <c r="P926" s="229">
        <f>O926*H926</f>
        <v>0</v>
      </c>
      <c r="Q926" s="229">
        <v>0</v>
      </c>
      <c r="R926" s="229">
        <f>Q926*H926</f>
        <v>0</v>
      </c>
      <c r="S926" s="229">
        <v>0</v>
      </c>
      <c r="T926" s="230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31" t="s">
        <v>668</v>
      </c>
      <c r="AT926" s="231" t="s">
        <v>140</v>
      </c>
      <c r="AU926" s="231" t="s">
        <v>82</v>
      </c>
      <c r="AY926" s="19" t="s">
        <v>138</v>
      </c>
      <c r="BE926" s="232">
        <f>IF(N926="základní",J926,0)</f>
        <v>0</v>
      </c>
      <c r="BF926" s="232">
        <f>IF(N926="snížená",J926,0)</f>
        <v>0</v>
      </c>
      <c r="BG926" s="232">
        <f>IF(N926="zákl. přenesená",J926,0)</f>
        <v>0</v>
      </c>
      <c r="BH926" s="232">
        <f>IF(N926="sníž. přenesená",J926,0)</f>
        <v>0</v>
      </c>
      <c r="BI926" s="232">
        <f>IF(N926="nulová",J926,0)</f>
        <v>0</v>
      </c>
      <c r="BJ926" s="19" t="s">
        <v>80</v>
      </c>
      <c r="BK926" s="232">
        <f>ROUND(I926*H926,2)</f>
        <v>0</v>
      </c>
      <c r="BL926" s="19" t="s">
        <v>668</v>
      </c>
      <c r="BM926" s="231" t="s">
        <v>2272</v>
      </c>
    </row>
    <row r="927" s="2" customFormat="1">
      <c r="A927" s="40"/>
      <c r="B927" s="41"/>
      <c r="C927" s="42"/>
      <c r="D927" s="233" t="s">
        <v>147</v>
      </c>
      <c r="E927" s="42"/>
      <c r="F927" s="234" t="s">
        <v>1831</v>
      </c>
      <c r="G927" s="42"/>
      <c r="H927" s="42"/>
      <c r="I927" s="138"/>
      <c r="J927" s="42"/>
      <c r="K927" s="42"/>
      <c r="L927" s="46"/>
      <c r="M927" s="235"/>
      <c r="N927" s="236"/>
      <c r="O927" s="86"/>
      <c r="P927" s="86"/>
      <c r="Q927" s="86"/>
      <c r="R927" s="86"/>
      <c r="S927" s="86"/>
      <c r="T927" s="87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T927" s="19" t="s">
        <v>147</v>
      </c>
      <c r="AU927" s="19" t="s">
        <v>82</v>
      </c>
    </row>
    <row r="928" s="14" customFormat="1">
      <c r="A928" s="14"/>
      <c r="B928" s="249"/>
      <c r="C928" s="250"/>
      <c r="D928" s="233" t="s">
        <v>149</v>
      </c>
      <c r="E928" s="251" t="s">
        <v>19</v>
      </c>
      <c r="F928" s="252" t="s">
        <v>1833</v>
      </c>
      <c r="G928" s="250"/>
      <c r="H928" s="251" t="s">
        <v>19</v>
      </c>
      <c r="I928" s="253"/>
      <c r="J928" s="250"/>
      <c r="K928" s="250"/>
      <c r="L928" s="254"/>
      <c r="M928" s="255"/>
      <c r="N928" s="256"/>
      <c r="O928" s="256"/>
      <c r="P928" s="256"/>
      <c r="Q928" s="256"/>
      <c r="R928" s="256"/>
      <c r="S928" s="256"/>
      <c r="T928" s="257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8" t="s">
        <v>149</v>
      </c>
      <c r="AU928" s="258" t="s">
        <v>82</v>
      </c>
      <c r="AV928" s="14" t="s">
        <v>80</v>
      </c>
      <c r="AW928" s="14" t="s">
        <v>33</v>
      </c>
      <c r="AX928" s="14" t="s">
        <v>72</v>
      </c>
      <c r="AY928" s="258" t="s">
        <v>138</v>
      </c>
    </row>
    <row r="929" s="14" customFormat="1">
      <c r="A929" s="14"/>
      <c r="B929" s="249"/>
      <c r="C929" s="250"/>
      <c r="D929" s="233" t="s">
        <v>149</v>
      </c>
      <c r="E929" s="251" t="s">
        <v>19</v>
      </c>
      <c r="F929" s="252" t="s">
        <v>1828</v>
      </c>
      <c r="G929" s="250"/>
      <c r="H929" s="251" t="s">
        <v>19</v>
      </c>
      <c r="I929" s="253"/>
      <c r="J929" s="250"/>
      <c r="K929" s="250"/>
      <c r="L929" s="254"/>
      <c r="M929" s="255"/>
      <c r="N929" s="256"/>
      <c r="O929" s="256"/>
      <c r="P929" s="256"/>
      <c r="Q929" s="256"/>
      <c r="R929" s="256"/>
      <c r="S929" s="256"/>
      <c r="T929" s="257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8" t="s">
        <v>149</v>
      </c>
      <c r="AU929" s="258" t="s">
        <v>82</v>
      </c>
      <c r="AV929" s="14" t="s">
        <v>80</v>
      </c>
      <c r="AW929" s="14" t="s">
        <v>33</v>
      </c>
      <c r="AX929" s="14" t="s">
        <v>72</v>
      </c>
      <c r="AY929" s="258" t="s">
        <v>138</v>
      </c>
    </row>
    <row r="930" s="13" customFormat="1">
      <c r="A930" s="13"/>
      <c r="B930" s="237"/>
      <c r="C930" s="238"/>
      <c r="D930" s="233" t="s">
        <v>149</v>
      </c>
      <c r="E930" s="239" t="s">
        <v>19</v>
      </c>
      <c r="F930" s="240" t="s">
        <v>80</v>
      </c>
      <c r="G930" s="238"/>
      <c r="H930" s="241">
        <v>1</v>
      </c>
      <c r="I930" s="242"/>
      <c r="J930" s="238"/>
      <c r="K930" s="238"/>
      <c r="L930" s="243"/>
      <c r="M930" s="244"/>
      <c r="N930" s="245"/>
      <c r="O930" s="245"/>
      <c r="P930" s="245"/>
      <c r="Q930" s="245"/>
      <c r="R930" s="245"/>
      <c r="S930" s="245"/>
      <c r="T930" s="246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7" t="s">
        <v>149</v>
      </c>
      <c r="AU930" s="247" t="s">
        <v>82</v>
      </c>
      <c r="AV930" s="13" t="s">
        <v>82</v>
      </c>
      <c r="AW930" s="13" t="s">
        <v>33</v>
      </c>
      <c r="AX930" s="13" t="s">
        <v>80</v>
      </c>
      <c r="AY930" s="247" t="s">
        <v>138</v>
      </c>
    </row>
    <row r="931" s="12" customFormat="1" ht="22.8" customHeight="1">
      <c r="A931" s="12"/>
      <c r="B931" s="204"/>
      <c r="C931" s="205"/>
      <c r="D931" s="206" t="s">
        <v>71</v>
      </c>
      <c r="E931" s="218" t="s">
        <v>1834</v>
      </c>
      <c r="F931" s="218" t="s">
        <v>1835</v>
      </c>
      <c r="G931" s="205"/>
      <c r="H931" s="205"/>
      <c r="I931" s="208"/>
      <c r="J931" s="219">
        <f>BK931</f>
        <v>0</v>
      </c>
      <c r="K931" s="205"/>
      <c r="L931" s="210"/>
      <c r="M931" s="211"/>
      <c r="N931" s="212"/>
      <c r="O931" s="212"/>
      <c r="P931" s="213">
        <f>SUM(P932:P936)</f>
        <v>0</v>
      </c>
      <c r="Q931" s="212"/>
      <c r="R931" s="213">
        <f>SUM(R932:R936)</f>
        <v>0</v>
      </c>
      <c r="S931" s="212"/>
      <c r="T931" s="214">
        <f>SUM(T932:T936)</f>
        <v>0</v>
      </c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R931" s="215" t="s">
        <v>168</v>
      </c>
      <c r="AT931" s="216" t="s">
        <v>71</v>
      </c>
      <c r="AU931" s="216" t="s">
        <v>80</v>
      </c>
      <c r="AY931" s="215" t="s">
        <v>138</v>
      </c>
      <c r="BK931" s="217">
        <f>SUM(BK932:BK936)</f>
        <v>0</v>
      </c>
    </row>
    <row r="932" s="2" customFormat="1" ht="16.5" customHeight="1">
      <c r="A932" s="40"/>
      <c r="B932" s="41"/>
      <c r="C932" s="220" t="s">
        <v>2273</v>
      </c>
      <c r="D932" s="220" t="s">
        <v>140</v>
      </c>
      <c r="E932" s="221" t="s">
        <v>1837</v>
      </c>
      <c r="F932" s="222" t="s">
        <v>1835</v>
      </c>
      <c r="G932" s="223" t="s">
        <v>1759</v>
      </c>
      <c r="H932" s="224">
        <v>1</v>
      </c>
      <c r="I932" s="225"/>
      <c r="J932" s="226">
        <f>ROUND(I932*H932,2)</f>
        <v>0</v>
      </c>
      <c r="K932" s="222" t="s">
        <v>144</v>
      </c>
      <c r="L932" s="46"/>
      <c r="M932" s="227" t="s">
        <v>19</v>
      </c>
      <c r="N932" s="228" t="s">
        <v>43</v>
      </c>
      <c r="O932" s="86"/>
      <c r="P932" s="229">
        <f>O932*H932</f>
        <v>0</v>
      </c>
      <c r="Q932" s="229">
        <v>0</v>
      </c>
      <c r="R932" s="229">
        <f>Q932*H932</f>
        <v>0</v>
      </c>
      <c r="S932" s="229">
        <v>0</v>
      </c>
      <c r="T932" s="230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31" t="s">
        <v>668</v>
      </c>
      <c r="AT932" s="231" t="s">
        <v>140</v>
      </c>
      <c r="AU932" s="231" t="s">
        <v>82</v>
      </c>
      <c r="AY932" s="19" t="s">
        <v>138</v>
      </c>
      <c r="BE932" s="232">
        <f>IF(N932="základní",J932,0)</f>
        <v>0</v>
      </c>
      <c r="BF932" s="232">
        <f>IF(N932="snížená",J932,0)</f>
        <v>0</v>
      </c>
      <c r="BG932" s="232">
        <f>IF(N932="zákl. přenesená",J932,0)</f>
        <v>0</v>
      </c>
      <c r="BH932" s="232">
        <f>IF(N932="sníž. přenesená",J932,0)</f>
        <v>0</v>
      </c>
      <c r="BI932" s="232">
        <f>IF(N932="nulová",J932,0)</f>
        <v>0</v>
      </c>
      <c r="BJ932" s="19" t="s">
        <v>80</v>
      </c>
      <c r="BK932" s="232">
        <f>ROUND(I932*H932,2)</f>
        <v>0</v>
      </c>
      <c r="BL932" s="19" t="s">
        <v>668</v>
      </c>
      <c r="BM932" s="231" t="s">
        <v>2274</v>
      </c>
    </row>
    <row r="933" s="2" customFormat="1">
      <c r="A933" s="40"/>
      <c r="B933" s="41"/>
      <c r="C933" s="42"/>
      <c r="D933" s="233" t="s">
        <v>147</v>
      </c>
      <c r="E933" s="42"/>
      <c r="F933" s="234" t="s">
        <v>1835</v>
      </c>
      <c r="G933" s="42"/>
      <c r="H933" s="42"/>
      <c r="I933" s="138"/>
      <c r="J933" s="42"/>
      <c r="K933" s="42"/>
      <c r="L933" s="46"/>
      <c r="M933" s="235"/>
      <c r="N933" s="236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147</v>
      </c>
      <c r="AU933" s="19" t="s">
        <v>82</v>
      </c>
    </row>
    <row r="934" s="14" customFormat="1">
      <c r="A934" s="14"/>
      <c r="B934" s="249"/>
      <c r="C934" s="250"/>
      <c r="D934" s="233" t="s">
        <v>149</v>
      </c>
      <c r="E934" s="251" t="s">
        <v>19</v>
      </c>
      <c r="F934" s="252" t="s">
        <v>1839</v>
      </c>
      <c r="G934" s="250"/>
      <c r="H934" s="251" t="s">
        <v>19</v>
      </c>
      <c r="I934" s="253"/>
      <c r="J934" s="250"/>
      <c r="K934" s="250"/>
      <c r="L934" s="254"/>
      <c r="M934" s="255"/>
      <c r="N934" s="256"/>
      <c r="O934" s="256"/>
      <c r="P934" s="256"/>
      <c r="Q934" s="256"/>
      <c r="R934" s="256"/>
      <c r="S934" s="256"/>
      <c r="T934" s="257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8" t="s">
        <v>149</v>
      </c>
      <c r="AU934" s="258" t="s">
        <v>82</v>
      </c>
      <c r="AV934" s="14" t="s">
        <v>80</v>
      </c>
      <c r="AW934" s="14" t="s">
        <v>33</v>
      </c>
      <c r="AX934" s="14" t="s">
        <v>72</v>
      </c>
      <c r="AY934" s="258" t="s">
        <v>138</v>
      </c>
    </row>
    <row r="935" s="14" customFormat="1">
      <c r="A935" s="14"/>
      <c r="B935" s="249"/>
      <c r="C935" s="250"/>
      <c r="D935" s="233" t="s">
        <v>149</v>
      </c>
      <c r="E935" s="251" t="s">
        <v>19</v>
      </c>
      <c r="F935" s="252" t="s">
        <v>1840</v>
      </c>
      <c r="G935" s="250"/>
      <c r="H935" s="251" t="s">
        <v>19</v>
      </c>
      <c r="I935" s="253"/>
      <c r="J935" s="250"/>
      <c r="K935" s="250"/>
      <c r="L935" s="254"/>
      <c r="M935" s="255"/>
      <c r="N935" s="256"/>
      <c r="O935" s="256"/>
      <c r="P935" s="256"/>
      <c r="Q935" s="256"/>
      <c r="R935" s="256"/>
      <c r="S935" s="256"/>
      <c r="T935" s="257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8" t="s">
        <v>149</v>
      </c>
      <c r="AU935" s="258" t="s">
        <v>82</v>
      </c>
      <c r="AV935" s="14" t="s">
        <v>80</v>
      </c>
      <c r="AW935" s="14" t="s">
        <v>33</v>
      </c>
      <c r="AX935" s="14" t="s">
        <v>72</v>
      </c>
      <c r="AY935" s="258" t="s">
        <v>138</v>
      </c>
    </row>
    <row r="936" s="13" customFormat="1">
      <c r="A936" s="13"/>
      <c r="B936" s="237"/>
      <c r="C936" s="238"/>
      <c r="D936" s="233" t="s">
        <v>149</v>
      </c>
      <c r="E936" s="239" t="s">
        <v>19</v>
      </c>
      <c r="F936" s="240" t="s">
        <v>80</v>
      </c>
      <c r="G936" s="238"/>
      <c r="H936" s="241">
        <v>1</v>
      </c>
      <c r="I936" s="242"/>
      <c r="J936" s="238"/>
      <c r="K936" s="238"/>
      <c r="L936" s="243"/>
      <c r="M936" s="273"/>
      <c r="N936" s="274"/>
      <c r="O936" s="274"/>
      <c r="P936" s="274"/>
      <c r="Q936" s="274"/>
      <c r="R936" s="274"/>
      <c r="S936" s="274"/>
      <c r="T936" s="27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7" t="s">
        <v>149</v>
      </c>
      <c r="AU936" s="247" t="s">
        <v>82</v>
      </c>
      <c r="AV936" s="13" t="s">
        <v>82</v>
      </c>
      <c r="AW936" s="13" t="s">
        <v>33</v>
      </c>
      <c r="AX936" s="13" t="s">
        <v>80</v>
      </c>
      <c r="AY936" s="247" t="s">
        <v>138</v>
      </c>
    </row>
    <row r="937" s="2" customFormat="1" ht="6.96" customHeight="1">
      <c r="A937" s="40"/>
      <c r="B937" s="61"/>
      <c r="C937" s="62"/>
      <c r="D937" s="62"/>
      <c r="E937" s="62"/>
      <c r="F937" s="62"/>
      <c r="G937" s="62"/>
      <c r="H937" s="62"/>
      <c r="I937" s="168"/>
      <c r="J937" s="62"/>
      <c r="K937" s="62"/>
      <c r="L937" s="46"/>
      <c r="M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</row>
  </sheetData>
  <sheetProtection sheet="1" autoFilter="0" formatColumns="0" formatRows="0" objects="1" scenarios="1" spinCount="100000" saltValue="XDcyrXMJf/7iHGuE8m8bfrshN8QbLdjaynt0txcBD8puBigMgVODhY1IKYQezQ2uk59h1Hm5J7UU9UgP6gaK3g==" hashValue="vKDfki9jPFgSWtnmYcYfQRBXiyYHDh0oPyR6/Z84eAjjtmq076G/925UHc6nC+2cNRBLNuDNtzvwyVPqb+Limw==" algorithmName="SHA-512" password="CC35"/>
  <autoFilter ref="C97:K936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2275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685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5.5" customHeight="1">
      <c r="A27" s="144"/>
      <c r="B27" s="145"/>
      <c r="C27" s="144"/>
      <c r="D27" s="144"/>
      <c r="E27" s="146" t="s">
        <v>108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ROUND(J97,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ROUND((SUM(BE97:BE892)),  2)</f>
        <v>0</v>
      </c>
      <c r="G33" s="40"/>
      <c r="H33" s="40"/>
      <c r="I33" s="157">
        <v>0.20999999999999999</v>
      </c>
      <c r="J33" s="156">
        <f>ROUND(((SUM(BE97:BE892))*I33),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ROUND((SUM(BF97:BF892)),  2)</f>
        <v>0</v>
      </c>
      <c r="G34" s="40"/>
      <c r="H34" s="40"/>
      <c r="I34" s="157">
        <v>0.14999999999999999</v>
      </c>
      <c r="J34" s="156">
        <f>ROUND(((SUM(BF97:BF892))*I34),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ROUND((SUM(BG97:BG892)),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ROUND((SUM(BH97:BH892)),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ROUND((SUM(BI97:BI892)),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203 - Most ev. č. 112-010 přes Jemnišťský potok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Tubes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J97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1849</v>
      </c>
      <c r="E60" s="181"/>
      <c r="F60" s="181"/>
      <c r="G60" s="181"/>
      <c r="H60" s="181"/>
      <c r="I60" s="182"/>
      <c r="J60" s="183">
        <f>J98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114</v>
      </c>
      <c r="E61" s="188"/>
      <c r="F61" s="188"/>
      <c r="G61" s="188"/>
      <c r="H61" s="188"/>
      <c r="I61" s="189"/>
      <c r="J61" s="190">
        <f>J99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115</v>
      </c>
      <c r="E62" s="188"/>
      <c r="F62" s="188"/>
      <c r="G62" s="188"/>
      <c r="H62" s="188"/>
      <c r="I62" s="189"/>
      <c r="J62" s="190">
        <f>J336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116</v>
      </c>
      <c r="E63" s="188"/>
      <c r="F63" s="188"/>
      <c r="G63" s="188"/>
      <c r="H63" s="188"/>
      <c r="I63" s="189"/>
      <c r="J63" s="190">
        <f>J361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117</v>
      </c>
      <c r="E64" s="188"/>
      <c r="F64" s="188"/>
      <c r="G64" s="188"/>
      <c r="H64" s="188"/>
      <c r="I64" s="189"/>
      <c r="J64" s="190">
        <f>J407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118</v>
      </c>
      <c r="E65" s="188"/>
      <c r="F65" s="188"/>
      <c r="G65" s="188"/>
      <c r="H65" s="188"/>
      <c r="I65" s="189"/>
      <c r="J65" s="190">
        <f>J485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744</v>
      </c>
      <c r="E66" s="188"/>
      <c r="F66" s="188"/>
      <c r="G66" s="188"/>
      <c r="H66" s="188"/>
      <c r="I66" s="189"/>
      <c r="J66" s="190">
        <f>J545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119</v>
      </c>
      <c r="E67" s="188"/>
      <c r="F67" s="188"/>
      <c r="G67" s="188"/>
      <c r="H67" s="188"/>
      <c r="I67" s="189"/>
      <c r="J67" s="190">
        <f>J557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120</v>
      </c>
      <c r="E68" s="188"/>
      <c r="F68" s="188"/>
      <c r="G68" s="188"/>
      <c r="H68" s="188"/>
      <c r="I68" s="189"/>
      <c r="J68" s="190">
        <f>J563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121</v>
      </c>
      <c r="E69" s="188"/>
      <c r="F69" s="188"/>
      <c r="G69" s="188"/>
      <c r="H69" s="188"/>
      <c r="I69" s="189"/>
      <c r="J69" s="190">
        <f>J714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122</v>
      </c>
      <c r="E70" s="188"/>
      <c r="F70" s="188"/>
      <c r="G70" s="188"/>
      <c r="H70" s="188"/>
      <c r="I70" s="189"/>
      <c r="J70" s="190">
        <f>J778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1850</v>
      </c>
      <c r="E71" s="181"/>
      <c r="F71" s="181"/>
      <c r="G71" s="181"/>
      <c r="H71" s="181"/>
      <c r="I71" s="182"/>
      <c r="J71" s="183">
        <f>J781</f>
        <v>0</v>
      </c>
      <c r="K71" s="179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5"/>
      <c r="C72" s="186"/>
      <c r="D72" s="187" t="s">
        <v>937</v>
      </c>
      <c r="E72" s="188"/>
      <c r="F72" s="188"/>
      <c r="G72" s="188"/>
      <c r="H72" s="188"/>
      <c r="I72" s="189"/>
      <c r="J72" s="190">
        <f>J782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938</v>
      </c>
      <c r="E73" s="181"/>
      <c r="F73" s="181"/>
      <c r="G73" s="181"/>
      <c r="H73" s="181"/>
      <c r="I73" s="182"/>
      <c r="J73" s="183">
        <f>J824</f>
        <v>0</v>
      </c>
      <c r="K73" s="179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5"/>
      <c r="C74" s="186"/>
      <c r="D74" s="187" t="s">
        <v>939</v>
      </c>
      <c r="E74" s="188"/>
      <c r="F74" s="188"/>
      <c r="G74" s="188"/>
      <c r="H74" s="188"/>
      <c r="I74" s="189"/>
      <c r="J74" s="190">
        <f>J825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640</v>
      </c>
      <c r="E75" s="181"/>
      <c r="F75" s="181"/>
      <c r="G75" s="181"/>
      <c r="H75" s="181"/>
      <c r="I75" s="182"/>
      <c r="J75" s="183">
        <f>J832</f>
        <v>0</v>
      </c>
      <c r="K75" s="179"/>
      <c r="L75" s="184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5"/>
      <c r="C76" s="186"/>
      <c r="D76" s="187" t="s">
        <v>641</v>
      </c>
      <c r="E76" s="188"/>
      <c r="F76" s="188"/>
      <c r="G76" s="188"/>
      <c r="H76" s="188"/>
      <c r="I76" s="189"/>
      <c r="J76" s="190">
        <f>J833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86"/>
      <c r="D77" s="187" t="s">
        <v>941</v>
      </c>
      <c r="E77" s="188"/>
      <c r="F77" s="188"/>
      <c r="G77" s="188"/>
      <c r="H77" s="188"/>
      <c r="I77" s="189"/>
      <c r="J77" s="190">
        <f>J887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168"/>
      <c r="J79" s="62"/>
      <c r="K79" s="6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171"/>
      <c r="J83" s="64"/>
      <c r="K83" s="64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123</v>
      </c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2" t="str">
        <f>E7</f>
        <v>II/112 Struhařov, rekonstrukce silnice – provozní staničení km 6,70 – 9,48</v>
      </c>
      <c r="F87" s="34"/>
      <c r="G87" s="34"/>
      <c r="H87" s="34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106</v>
      </c>
      <c r="D88" s="42"/>
      <c r="E88" s="42"/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SO 203 - Most ev. č. 112-010 přes Jemnišťský potok</v>
      </c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Struhařov</v>
      </c>
      <c r="G91" s="42"/>
      <c r="H91" s="42"/>
      <c r="I91" s="142" t="s">
        <v>23</v>
      </c>
      <c r="J91" s="74" t="str">
        <f>IF(J12="","",J12)</f>
        <v>19. 3. 2018</v>
      </c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E15</f>
        <v>Krajská správa a údržba silnic Středočeského kraje</v>
      </c>
      <c r="G93" s="42"/>
      <c r="H93" s="42"/>
      <c r="I93" s="142" t="s">
        <v>31</v>
      </c>
      <c r="J93" s="38" t="str">
        <f>E21</f>
        <v>Tubes s.r.o.</v>
      </c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142" t="s">
        <v>34</v>
      </c>
      <c r="J94" s="38" t="str">
        <f>E24</f>
        <v xml:space="preserve"> </v>
      </c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38"/>
      <c r="J95" s="42"/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92"/>
      <c r="B96" s="193"/>
      <c r="C96" s="194" t="s">
        <v>124</v>
      </c>
      <c r="D96" s="195" t="s">
        <v>57</v>
      </c>
      <c r="E96" s="195" t="s">
        <v>53</v>
      </c>
      <c r="F96" s="195" t="s">
        <v>54</v>
      </c>
      <c r="G96" s="195" t="s">
        <v>125</v>
      </c>
      <c r="H96" s="195" t="s">
        <v>126</v>
      </c>
      <c r="I96" s="196" t="s">
        <v>127</v>
      </c>
      <c r="J96" s="195" t="s">
        <v>111</v>
      </c>
      <c r="K96" s="197" t="s">
        <v>128</v>
      </c>
      <c r="L96" s="198"/>
      <c r="M96" s="94" t="s">
        <v>19</v>
      </c>
      <c r="N96" s="95" t="s">
        <v>42</v>
      </c>
      <c r="O96" s="95" t="s">
        <v>129</v>
      </c>
      <c r="P96" s="95" t="s">
        <v>130</v>
      </c>
      <c r="Q96" s="95" t="s">
        <v>131</v>
      </c>
      <c r="R96" s="95" t="s">
        <v>132</v>
      </c>
      <c r="S96" s="95" t="s">
        <v>133</v>
      </c>
      <c r="T96" s="96" t="s">
        <v>134</v>
      </c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</row>
    <row r="97" s="2" customFormat="1" ht="22.8" customHeight="1">
      <c r="A97" s="40"/>
      <c r="B97" s="41"/>
      <c r="C97" s="101" t="s">
        <v>135</v>
      </c>
      <c r="D97" s="42"/>
      <c r="E97" s="42"/>
      <c r="F97" s="42"/>
      <c r="G97" s="42"/>
      <c r="H97" s="42"/>
      <c r="I97" s="138"/>
      <c r="J97" s="199">
        <f>BK97</f>
        <v>0</v>
      </c>
      <c r="K97" s="42"/>
      <c r="L97" s="46"/>
      <c r="M97" s="97"/>
      <c r="N97" s="200"/>
      <c r="O97" s="98"/>
      <c r="P97" s="201">
        <f>P98+P781+P824+P832</f>
        <v>0</v>
      </c>
      <c r="Q97" s="98"/>
      <c r="R97" s="201">
        <f>R98+R781+R824+R832</f>
        <v>909.09066956000004</v>
      </c>
      <c r="S97" s="98"/>
      <c r="T97" s="202">
        <f>T98+T781+T824+T832</f>
        <v>592.19272000000001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112</v>
      </c>
      <c r="BK97" s="203">
        <f>BK98+BK781+BK824+BK832</f>
        <v>0</v>
      </c>
    </row>
    <row r="98" s="12" customFormat="1" ht="25.92" customHeight="1">
      <c r="A98" s="12"/>
      <c r="B98" s="204"/>
      <c r="C98" s="205"/>
      <c r="D98" s="206" t="s">
        <v>71</v>
      </c>
      <c r="E98" s="207" t="s">
        <v>136</v>
      </c>
      <c r="F98" s="207" t="s">
        <v>1851</v>
      </c>
      <c r="G98" s="205"/>
      <c r="H98" s="205"/>
      <c r="I98" s="208"/>
      <c r="J98" s="209">
        <f>BK98</f>
        <v>0</v>
      </c>
      <c r="K98" s="205"/>
      <c r="L98" s="210"/>
      <c r="M98" s="211"/>
      <c r="N98" s="212"/>
      <c r="O98" s="212"/>
      <c r="P98" s="213">
        <f>P99+P336+P361+P407+P485+P545+P557+P563+P714+P778</f>
        <v>0</v>
      </c>
      <c r="Q98" s="212"/>
      <c r="R98" s="213">
        <f>R99+R336+R361+R407+R485+R545+R557+R563+R714+R778</f>
        <v>907.99260006000009</v>
      </c>
      <c r="S98" s="212"/>
      <c r="T98" s="214">
        <f>T99+T336+T361+T407+T485+T545+T557+T563+T714+T778</f>
        <v>592.19272000000001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5" t="s">
        <v>80</v>
      </c>
      <c r="AT98" s="216" t="s">
        <v>71</v>
      </c>
      <c r="AU98" s="216" t="s">
        <v>72</v>
      </c>
      <c r="AY98" s="215" t="s">
        <v>138</v>
      </c>
      <c r="BK98" s="217">
        <f>BK99+BK336+BK361+BK407+BK485+BK545+BK557+BK563+BK714+BK778</f>
        <v>0</v>
      </c>
    </row>
    <row r="99" s="12" customFormat="1" ht="22.8" customHeight="1">
      <c r="A99" s="12"/>
      <c r="B99" s="204"/>
      <c r="C99" s="205"/>
      <c r="D99" s="206" t="s">
        <v>71</v>
      </c>
      <c r="E99" s="218" t="s">
        <v>80</v>
      </c>
      <c r="F99" s="218" t="s">
        <v>139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SUM(P100:P335)</f>
        <v>0</v>
      </c>
      <c r="Q99" s="212"/>
      <c r="R99" s="213">
        <f>SUM(R100:R335)</f>
        <v>230.82405880000005</v>
      </c>
      <c r="S99" s="212"/>
      <c r="T99" s="214">
        <f>SUM(T100:T335)</f>
        <v>185.58240000000001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5" t="s">
        <v>80</v>
      </c>
      <c r="AT99" s="216" t="s">
        <v>71</v>
      </c>
      <c r="AU99" s="216" t="s">
        <v>80</v>
      </c>
      <c r="AY99" s="215" t="s">
        <v>138</v>
      </c>
      <c r="BK99" s="217">
        <f>SUM(BK100:BK335)</f>
        <v>0</v>
      </c>
    </row>
    <row r="100" s="2" customFormat="1" ht="24" customHeight="1">
      <c r="A100" s="40"/>
      <c r="B100" s="41"/>
      <c r="C100" s="220" t="s">
        <v>80</v>
      </c>
      <c r="D100" s="220" t="s">
        <v>140</v>
      </c>
      <c r="E100" s="221" t="s">
        <v>948</v>
      </c>
      <c r="F100" s="222" t="s">
        <v>949</v>
      </c>
      <c r="G100" s="223" t="s">
        <v>143</v>
      </c>
      <c r="H100" s="224">
        <v>200</v>
      </c>
      <c r="I100" s="225"/>
      <c r="J100" s="226">
        <f>ROUND(I100*H100,2)</f>
        <v>0</v>
      </c>
      <c r="K100" s="222" t="s">
        <v>144</v>
      </c>
      <c r="L100" s="46"/>
      <c r="M100" s="227" t="s">
        <v>19</v>
      </c>
      <c r="N100" s="228" t="s">
        <v>43</v>
      </c>
      <c r="O100" s="8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145</v>
      </c>
      <c r="AT100" s="231" t="s">
        <v>140</v>
      </c>
      <c r="AU100" s="231" t="s">
        <v>82</v>
      </c>
      <c r="AY100" s="19" t="s">
        <v>138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9" t="s">
        <v>80</v>
      </c>
      <c r="BK100" s="232">
        <f>ROUND(I100*H100,2)</f>
        <v>0</v>
      </c>
      <c r="BL100" s="19" t="s">
        <v>145</v>
      </c>
      <c r="BM100" s="231" t="s">
        <v>2276</v>
      </c>
    </row>
    <row r="101" s="2" customFormat="1">
      <c r="A101" s="40"/>
      <c r="B101" s="41"/>
      <c r="C101" s="42"/>
      <c r="D101" s="233" t="s">
        <v>147</v>
      </c>
      <c r="E101" s="42"/>
      <c r="F101" s="234" t="s">
        <v>949</v>
      </c>
      <c r="G101" s="42"/>
      <c r="H101" s="42"/>
      <c r="I101" s="138"/>
      <c r="J101" s="42"/>
      <c r="K101" s="42"/>
      <c r="L101" s="46"/>
      <c r="M101" s="235"/>
      <c r="N101" s="23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82</v>
      </c>
    </row>
    <row r="102" s="13" customFormat="1">
      <c r="A102" s="13"/>
      <c r="B102" s="237"/>
      <c r="C102" s="238"/>
      <c r="D102" s="233" t="s">
        <v>149</v>
      </c>
      <c r="E102" s="239" t="s">
        <v>19</v>
      </c>
      <c r="F102" s="240" t="s">
        <v>2277</v>
      </c>
      <c r="G102" s="238"/>
      <c r="H102" s="241">
        <v>200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149</v>
      </c>
      <c r="AU102" s="247" t="s">
        <v>82</v>
      </c>
      <c r="AV102" s="13" t="s">
        <v>82</v>
      </c>
      <c r="AW102" s="13" t="s">
        <v>33</v>
      </c>
      <c r="AX102" s="13" t="s">
        <v>80</v>
      </c>
      <c r="AY102" s="247" t="s">
        <v>138</v>
      </c>
    </row>
    <row r="103" s="2" customFormat="1" ht="24" customHeight="1">
      <c r="A103" s="40"/>
      <c r="B103" s="41"/>
      <c r="C103" s="220" t="s">
        <v>82</v>
      </c>
      <c r="D103" s="220" t="s">
        <v>140</v>
      </c>
      <c r="E103" s="221" t="s">
        <v>1856</v>
      </c>
      <c r="F103" s="222" t="s">
        <v>1857</v>
      </c>
      <c r="G103" s="223" t="s">
        <v>526</v>
      </c>
      <c r="H103" s="224">
        <v>12</v>
      </c>
      <c r="I103" s="225"/>
      <c r="J103" s="226">
        <f>ROUND(I103*H103,2)</f>
        <v>0</v>
      </c>
      <c r="K103" s="222" t="s">
        <v>144</v>
      </c>
      <c r="L103" s="46"/>
      <c r="M103" s="227" t="s">
        <v>19</v>
      </c>
      <c r="N103" s="228" t="s">
        <v>43</v>
      </c>
      <c r="O103" s="8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145</v>
      </c>
      <c r="AT103" s="231" t="s">
        <v>140</v>
      </c>
      <c r="AU103" s="231" t="s">
        <v>82</v>
      </c>
      <c r="AY103" s="19" t="s">
        <v>138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9" t="s">
        <v>80</v>
      </c>
      <c r="BK103" s="232">
        <f>ROUND(I103*H103,2)</f>
        <v>0</v>
      </c>
      <c r="BL103" s="19" t="s">
        <v>145</v>
      </c>
      <c r="BM103" s="231" t="s">
        <v>2278</v>
      </c>
    </row>
    <row r="104" s="2" customFormat="1">
      <c r="A104" s="40"/>
      <c r="B104" s="41"/>
      <c r="C104" s="42"/>
      <c r="D104" s="233" t="s">
        <v>147</v>
      </c>
      <c r="E104" s="42"/>
      <c r="F104" s="234" t="s">
        <v>1857</v>
      </c>
      <c r="G104" s="42"/>
      <c r="H104" s="42"/>
      <c r="I104" s="138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82</v>
      </c>
    </row>
    <row r="105" s="13" customFormat="1">
      <c r="A105" s="13"/>
      <c r="B105" s="237"/>
      <c r="C105" s="238"/>
      <c r="D105" s="233" t="s">
        <v>149</v>
      </c>
      <c r="E105" s="239" t="s">
        <v>19</v>
      </c>
      <c r="F105" s="240" t="s">
        <v>219</v>
      </c>
      <c r="G105" s="238"/>
      <c r="H105" s="241">
        <v>12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149</v>
      </c>
      <c r="AU105" s="247" t="s">
        <v>82</v>
      </c>
      <c r="AV105" s="13" t="s">
        <v>82</v>
      </c>
      <c r="AW105" s="13" t="s">
        <v>33</v>
      </c>
      <c r="AX105" s="13" t="s">
        <v>80</v>
      </c>
      <c r="AY105" s="247" t="s">
        <v>138</v>
      </c>
    </row>
    <row r="106" s="14" customFormat="1">
      <c r="A106" s="14"/>
      <c r="B106" s="249"/>
      <c r="C106" s="250"/>
      <c r="D106" s="233" t="s">
        <v>149</v>
      </c>
      <c r="E106" s="251" t="s">
        <v>19</v>
      </c>
      <c r="F106" s="252" t="s">
        <v>947</v>
      </c>
      <c r="G106" s="250"/>
      <c r="H106" s="251" t="s">
        <v>19</v>
      </c>
      <c r="I106" s="253"/>
      <c r="J106" s="250"/>
      <c r="K106" s="250"/>
      <c r="L106" s="254"/>
      <c r="M106" s="255"/>
      <c r="N106" s="256"/>
      <c r="O106" s="256"/>
      <c r="P106" s="256"/>
      <c r="Q106" s="256"/>
      <c r="R106" s="256"/>
      <c r="S106" s="256"/>
      <c r="T106" s="25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8" t="s">
        <v>149</v>
      </c>
      <c r="AU106" s="258" t="s">
        <v>82</v>
      </c>
      <c r="AV106" s="14" t="s">
        <v>80</v>
      </c>
      <c r="AW106" s="14" t="s">
        <v>33</v>
      </c>
      <c r="AX106" s="14" t="s">
        <v>72</v>
      </c>
      <c r="AY106" s="258" t="s">
        <v>138</v>
      </c>
    </row>
    <row r="107" s="2" customFormat="1" ht="24" customHeight="1">
      <c r="A107" s="40"/>
      <c r="B107" s="41"/>
      <c r="C107" s="220" t="s">
        <v>155</v>
      </c>
      <c r="D107" s="220" t="s">
        <v>140</v>
      </c>
      <c r="E107" s="221" t="s">
        <v>2279</v>
      </c>
      <c r="F107" s="222" t="s">
        <v>2280</v>
      </c>
      <c r="G107" s="223" t="s">
        <v>526</v>
      </c>
      <c r="H107" s="224">
        <v>2</v>
      </c>
      <c r="I107" s="225"/>
      <c r="J107" s="226">
        <f>ROUND(I107*H107,2)</f>
        <v>0</v>
      </c>
      <c r="K107" s="222" t="s">
        <v>144</v>
      </c>
      <c r="L107" s="46"/>
      <c r="M107" s="227" t="s">
        <v>19</v>
      </c>
      <c r="N107" s="228" t="s">
        <v>43</v>
      </c>
      <c r="O107" s="8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145</v>
      </c>
      <c r="AT107" s="231" t="s">
        <v>140</v>
      </c>
      <c r="AU107" s="231" t="s">
        <v>82</v>
      </c>
      <c r="AY107" s="19" t="s">
        <v>138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9" t="s">
        <v>80</v>
      </c>
      <c r="BK107" s="232">
        <f>ROUND(I107*H107,2)</f>
        <v>0</v>
      </c>
      <c r="BL107" s="19" t="s">
        <v>145</v>
      </c>
      <c r="BM107" s="231" t="s">
        <v>2281</v>
      </c>
    </row>
    <row r="108" s="2" customFormat="1">
      <c r="A108" s="40"/>
      <c r="B108" s="41"/>
      <c r="C108" s="42"/>
      <c r="D108" s="233" t="s">
        <v>147</v>
      </c>
      <c r="E108" s="42"/>
      <c r="F108" s="234" t="s">
        <v>2280</v>
      </c>
      <c r="G108" s="42"/>
      <c r="H108" s="42"/>
      <c r="I108" s="138"/>
      <c r="J108" s="42"/>
      <c r="K108" s="42"/>
      <c r="L108" s="46"/>
      <c r="M108" s="235"/>
      <c r="N108" s="23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82</v>
      </c>
    </row>
    <row r="109" s="13" customFormat="1">
      <c r="A109" s="13"/>
      <c r="B109" s="237"/>
      <c r="C109" s="238"/>
      <c r="D109" s="233" t="s">
        <v>149</v>
      </c>
      <c r="E109" s="239" t="s">
        <v>19</v>
      </c>
      <c r="F109" s="240" t="s">
        <v>82</v>
      </c>
      <c r="G109" s="238"/>
      <c r="H109" s="241">
        <v>2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149</v>
      </c>
      <c r="AU109" s="247" t="s">
        <v>82</v>
      </c>
      <c r="AV109" s="13" t="s">
        <v>82</v>
      </c>
      <c r="AW109" s="13" t="s">
        <v>33</v>
      </c>
      <c r="AX109" s="13" t="s">
        <v>80</v>
      </c>
      <c r="AY109" s="247" t="s">
        <v>138</v>
      </c>
    </row>
    <row r="110" s="14" customFormat="1">
      <c r="A110" s="14"/>
      <c r="B110" s="249"/>
      <c r="C110" s="250"/>
      <c r="D110" s="233" t="s">
        <v>149</v>
      </c>
      <c r="E110" s="251" t="s">
        <v>19</v>
      </c>
      <c r="F110" s="252" t="s">
        <v>947</v>
      </c>
      <c r="G110" s="250"/>
      <c r="H110" s="251" t="s">
        <v>19</v>
      </c>
      <c r="I110" s="253"/>
      <c r="J110" s="250"/>
      <c r="K110" s="250"/>
      <c r="L110" s="254"/>
      <c r="M110" s="255"/>
      <c r="N110" s="256"/>
      <c r="O110" s="256"/>
      <c r="P110" s="256"/>
      <c r="Q110" s="256"/>
      <c r="R110" s="256"/>
      <c r="S110" s="256"/>
      <c r="T110" s="25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8" t="s">
        <v>149</v>
      </c>
      <c r="AU110" s="258" t="s">
        <v>82</v>
      </c>
      <c r="AV110" s="14" t="s">
        <v>80</v>
      </c>
      <c r="AW110" s="14" t="s">
        <v>33</v>
      </c>
      <c r="AX110" s="14" t="s">
        <v>72</v>
      </c>
      <c r="AY110" s="258" t="s">
        <v>138</v>
      </c>
    </row>
    <row r="111" s="2" customFormat="1" ht="24" customHeight="1">
      <c r="A111" s="40"/>
      <c r="B111" s="41"/>
      <c r="C111" s="220" t="s">
        <v>145</v>
      </c>
      <c r="D111" s="220" t="s">
        <v>140</v>
      </c>
      <c r="E111" s="221" t="s">
        <v>2282</v>
      </c>
      <c r="F111" s="222" t="s">
        <v>2283</v>
      </c>
      <c r="G111" s="223" t="s">
        <v>526</v>
      </c>
      <c r="H111" s="224">
        <v>2</v>
      </c>
      <c r="I111" s="225"/>
      <c r="J111" s="226">
        <f>ROUND(I111*H111,2)</f>
        <v>0</v>
      </c>
      <c r="K111" s="222" t="s">
        <v>144</v>
      </c>
      <c r="L111" s="46"/>
      <c r="M111" s="227" t="s">
        <v>19</v>
      </c>
      <c r="N111" s="228" t="s">
        <v>43</v>
      </c>
      <c r="O111" s="8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145</v>
      </c>
      <c r="AT111" s="231" t="s">
        <v>140</v>
      </c>
      <c r="AU111" s="231" t="s">
        <v>82</v>
      </c>
      <c r="AY111" s="19" t="s">
        <v>138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9" t="s">
        <v>80</v>
      </c>
      <c r="BK111" s="232">
        <f>ROUND(I111*H111,2)</f>
        <v>0</v>
      </c>
      <c r="BL111" s="19" t="s">
        <v>145</v>
      </c>
      <c r="BM111" s="231" t="s">
        <v>2284</v>
      </c>
    </row>
    <row r="112" s="2" customFormat="1">
      <c r="A112" s="40"/>
      <c r="B112" s="41"/>
      <c r="C112" s="42"/>
      <c r="D112" s="233" t="s">
        <v>147</v>
      </c>
      <c r="E112" s="42"/>
      <c r="F112" s="234" t="s">
        <v>2283</v>
      </c>
      <c r="G112" s="42"/>
      <c r="H112" s="42"/>
      <c r="I112" s="138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82</v>
      </c>
    </row>
    <row r="113" s="13" customFormat="1">
      <c r="A113" s="13"/>
      <c r="B113" s="237"/>
      <c r="C113" s="238"/>
      <c r="D113" s="233" t="s">
        <v>149</v>
      </c>
      <c r="E113" s="239" t="s">
        <v>19</v>
      </c>
      <c r="F113" s="240" t="s">
        <v>82</v>
      </c>
      <c r="G113" s="238"/>
      <c r="H113" s="241">
        <v>2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149</v>
      </c>
      <c r="AU113" s="247" t="s">
        <v>82</v>
      </c>
      <c r="AV113" s="13" t="s">
        <v>82</v>
      </c>
      <c r="AW113" s="13" t="s">
        <v>33</v>
      </c>
      <c r="AX113" s="13" t="s">
        <v>80</v>
      </c>
      <c r="AY113" s="247" t="s">
        <v>138</v>
      </c>
    </row>
    <row r="114" s="14" customFormat="1">
      <c r="A114" s="14"/>
      <c r="B114" s="249"/>
      <c r="C114" s="250"/>
      <c r="D114" s="233" t="s">
        <v>149</v>
      </c>
      <c r="E114" s="251" t="s">
        <v>19</v>
      </c>
      <c r="F114" s="252" t="s">
        <v>947</v>
      </c>
      <c r="G114" s="250"/>
      <c r="H114" s="251" t="s">
        <v>19</v>
      </c>
      <c r="I114" s="253"/>
      <c r="J114" s="250"/>
      <c r="K114" s="250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149</v>
      </c>
      <c r="AU114" s="258" t="s">
        <v>82</v>
      </c>
      <c r="AV114" s="14" t="s">
        <v>80</v>
      </c>
      <c r="AW114" s="14" t="s">
        <v>33</v>
      </c>
      <c r="AX114" s="14" t="s">
        <v>72</v>
      </c>
      <c r="AY114" s="258" t="s">
        <v>138</v>
      </c>
    </row>
    <row r="115" s="2" customFormat="1" ht="24" customHeight="1">
      <c r="A115" s="40"/>
      <c r="B115" s="41"/>
      <c r="C115" s="220" t="s">
        <v>168</v>
      </c>
      <c r="D115" s="220" t="s">
        <v>140</v>
      </c>
      <c r="E115" s="221" t="s">
        <v>954</v>
      </c>
      <c r="F115" s="222" t="s">
        <v>955</v>
      </c>
      <c r="G115" s="223" t="s">
        <v>526</v>
      </c>
      <c r="H115" s="224">
        <v>2</v>
      </c>
      <c r="I115" s="225"/>
      <c r="J115" s="226">
        <f>ROUND(I115*H115,2)</f>
        <v>0</v>
      </c>
      <c r="K115" s="222" t="s">
        <v>144</v>
      </c>
      <c r="L115" s="46"/>
      <c r="M115" s="227" t="s">
        <v>19</v>
      </c>
      <c r="N115" s="228" t="s">
        <v>43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145</v>
      </c>
      <c r="AT115" s="231" t="s">
        <v>140</v>
      </c>
      <c r="AU115" s="231" t="s">
        <v>82</v>
      </c>
      <c r="AY115" s="19" t="s">
        <v>138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80</v>
      </c>
      <c r="BK115" s="232">
        <f>ROUND(I115*H115,2)</f>
        <v>0</v>
      </c>
      <c r="BL115" s="19" t="s">
        <v>145</v>
      </c>
      <c r="BM115" s="231" t="s">
        <v>2285</v>
      </c>
    </row>
    <row r="116" s="2" customFormat="1">
      <c r="A116" s="40"/>
      <c r="B116" s="41"/>
      <c r="C116" s="42"/>
      <c r="D116" s="233" t="s">
        <v>147</v>
      </c>
      <c r="E116" s="42"/>
      <c r="F116" s="234" t="s">
        <v>955</v>
      </c>
      <c r="G116" s="42"/>
      <c r="H116" s="42"/>
      <c r="I116" s="138"/>
      <c r="J116" s="42"/>
      <c r="K116" s="42"/>
      <c r="L116" s="46"/>
      <c r="M116" s="235"/>
      <c r="N116" s="23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82</v>
      </c>
    </row>
    <row r="117" s="13" customFormat="1">
      <c r="A117" s="13"/>
      <c r="B117" s="237"/>
      <c r="C117" s="238"/>
      <c r="D117" s="233" t="s">
        <v>149</v>
      </c>
      <c r="E117" s="239" t="s">
        <v>19</v>
      </c>
      <c r="F117" s="240" t="s">
        <v>82</v>
      </c>
      <c r="G117" s="238"/>
      <c r="H117" s="241">
        <v>2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149</v>
      </c>
      <c r="AU117" s="247" t="s">
        <v>82</v>
      </c>
      <c r="AV117" s="13" t="s">
        <v>82</v>
      </c>
      <c r="AW117" s="13" t="s">
        <v>33</v>
      </c>
      <c r="AX117" s="13" t="s">
        <v>80</v>
      </c>
      <c r="AY117" s="247" t="s">
        <v>138</v>
      </c>
    </row>
    <row r="118" s="14" customFormat="1">
      <c r="A118" s="14"/>
      <c r="B118" s="249"/>
      <c r="C118" s="250"/>
      <c r="D118" s="233" t="s">
        <v>149</v>
      </c>
      <c r="E118" s="251" t="s">
        <v>19</v>
      </c>
      <c r="F118" s="252" t="s">
        <v>947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8" t="s">
        <v>149</v>
      </c>
      <c r="AU118" s="258" t="s">
        <v>82</v>
      </c>
      <c r="AV118" s="14" t="s">
        <v>80</v>
      </c>
      <c r="AW118" s="14" t="s">
        <v>33</v>
      </c>
      <c r="AX118" s="14" t="s">
        <v>72</v>
      </c>
      <c r="AY118" s="258" t="s">
        <v>138</v>
      </c>
    </row>
    <row r="119" s="2" customFormat="1" ht="24" customHeight="1">
      <c r="A119" s="40"/>
      <c r="B119" s="41"/>
      <c r="C119" s="220" t="s">
        <v>175</v>
      </c>
      <c r="D119" s="220" t="s">
        <v>140</v>
      </c>
      <c r="E119" s="221" t="s">
        <v>1860</v>
      </c>
      <c r="F119" s="222" t="s">
        <v>1861</v>
      </c>
      <c r="G119" s="223" t="s">
        <v>526</v>
      </c>
      <c r="H119" s="224">
        <v>12</v>
      </c>
      <c r="I119" s="225"/>
      <c r="J119" s="226">
        <f>ROUND(I119*H119,2)</f>
        <v>0</v>
      </c>
      <c r="K119" s="222" t="s">
        <v>144</v>
      </c>
      <c r="L119" s="46"/>
      <c r="M119" s="227" t="s">
        <v>19</v>
      </c>
      <c r="N119" s="228" t="s">
        <v>43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145</v>
      </c>
      <c r="AT119" s="231" t="s">
        <v>140</v>
      </c>
      <c r="AU119" s="231" t="s">
        <v>82</v>
      </c>
      <c r="AY119" s="19" t="s">
        <v>138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80</v>
      </c>
      <c r="BK119" s="232">
        <f>ROUND(I119*H119,2)</f>
        <v>0</v>
      </c>
      <c r="BL119" s="19" t="s">
        <v>145</v>
      </c>
      <c r="BM119" s="231" t="s">
        <v>2286</v>
      </c>
    </row>
    <row r="120" s="2" customFormat="1">
      <c r="A120" s="40"/>
      <c r="B120" s="41"/>
      <c r="C120" s="42"/>
      <c r="D120" s="233" t="s">
        <v>147</v>
      </c>
      <c r="E120" s="42"/>
      <c r="F120" s="234" t="s">
        <v>1861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82</v>
      </c>
    </row>
    <row r="121" s="13" customFormat="1">
      <c r="A121" s="13"/>
      <c r="B121" s="237"/>
      <c r="C121" s="238"/>
      <c r="D121" s="233" t="s">
        <v>149</v>
      </c>
      <c r="E121" s="239" t="s">
        <v>19</v>
      </c>
      <c r="F121" s="240" t="s">
        <v>219</v>
      </c>
      <c r="G121" s="238"/>
      <c r="H121" s="241">
        <v>12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149</v>
      </c>
      <c r="AU121" s="247" t="s">
        <v>82</v>
      </c>
      <c r="AV121" s="13" t="s">
        <v>82</v>
      </c>
      <c r="AW121" s="13" t="s">
        <v>33</v>
      </c>
      <c r="AX121" s="13" t="s">
        <v>80</v>
      </c>
      <c r="AY121" s="247" t="s">
        <v>138</v>
      </c>
    </row>
    <row r="122" s="2" customFormat="1" ht="24" customHeight="1">
      <c r="A122" s="40"/>
      <c r="B122" s="41"/>
      <c r="C122" s="220" t="s">
        <v>181</v>
      </c>
      <c r="D122" s="220" t="s">
        <v>140</v>
      </c>
      <c r="E122" s="221" t="s">
        <v>2287</v>
      </c>
      <c r="F122" s="222" t="s">
        <v>2288</v>
      </c>
      <c r="G122" s="223" t="s">
        <v>526</v>
      </c>
      <c r="H122" s="224">
        <v>2</v>
      </c>
      <c r="I122" s="225"/>
      <c r="J122" s="226">
        <f>ROUND(I122*H122,2)</f>
        <v>0</v>
      </c>
      <c r="K122" s="222" t="s">
        <v>144</v>
      </c>
      <c r="L122" s="46"/>
      <c r="M122" s="227" t="s">
        <v>19</v>
      </c>
      <c r="N122" s="228" t="s">
        <v>43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145</v>
      </c>
      <c r="AT122" s="231" t="s">
        <v>140</v>
      </c>
      <c r="AU122" s="231" t="s">
        <v>82</v>
      </c>
      <c r="AY122" s="19" t="s">
        <v>138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9" t="s">
        <v>80</v>
      </c>
      <c r="BK122" s="232">
        <f>ROUND(I122*H122,2)</f>
        <v>0</v>
      </c>
      <c r="BL122" s="19" t="s">
        <v>145</v>
      </c>
      <c r="BM122" s="231" t="s">
        <v>2289</v>
      </c>
    </row>
    <row r="123" s="2" customFormat="1">
      <c r="A123" s="40"/>
      <c r="B123" s="41"/>
      <c r="C123" s="42"/>
      <c r="D123" s="233" t="s">
        <v>147</v>
      </c>
      <c r="E123" s="42"/>
      <c r="F123" s="234" t="s">
        <v>2288</v>
      </c>
      <c r="G123" s="42"/>
      <c r="H123" s="42"/>
      <c r="I123" s="138"/>
      <c r="J123" s="42"/>
      <c r="K123" s="42"/>
      <c r="L123" s="46"/>
      <c r="M123" s="235"/>
      <c r="N123" s="23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147</v>
      </c>
      <c r="AU123" s="19" t="s">
        <v>82</v>
      </c>
    </row>
    <row r="124" s="2" customFormat="1" ht="24" customHeight="1">
      <c r="A124" s="40"/>
      <c r="B124" s="41"/>
      <c r="C124" s="220" t="s">
        <v>188</v>
      </c>
      <c r="D124" s="220" t="s">
        <v>140</v>
      </c>
      <c r="E124" s="221" t="s">
        <v>2290</v>
      </c>
      <c r="F124" s="222" t="s">
        <v>2291</v>
      </c>
      <c r="G124" s="223" t="s">
        <v>526</v>
      </c>
      <c r="H124" s="224">
        <v>2</v>
      </c>
      <c r="I124" s="225"/>
      <c r="J124" s="226">
        <f>ROUND(I124*H124,2)</f>
        <v>0</v>
      </c>
      <c r="K124" s="222" t="s">
        <v>144</v>
      </c>
      <c r="L124" s="46"/>
      <c r="M124" s="227" t="s">
        <v>19</v>
      </c>
      <c r="N124" s="228" t="s">
        <v>43</v>
      </c>
      <c r="O124" s="8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1" t="s">
        <v>145</v>
      </c>
      <c r="AT124" s="231" t="s">
        <v>140</v>
      </c>
      <c r="AU124" s="231" t="s">
        <v>82</v>
      </c>
      <c r="AY124" s="19" t="s">
        <v>138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9" t="s">
        <v>80</v>
      </c>
      <c r="BK124" s="232">
        <f>ROUND(I124*H124,2)</f>
        <v>0</v>
      </c>
      <c r="BL124" s="19" t="s">
        <v>145</v>
      </c>
      <c r="BM124" s="231" t="s">
        <v>2292</v>
      </c>
    </row>
    <row r="125" s="2" customFormat="1">
      <c r="A125" s="40"/>
      <c r="B125" s="41"/>
      <c r="C125" s="42"/>
      <c r="D125" s="233" t="s">
        <v>147</v>
      </c>
      <c r="E125" s="42"/>
      <c r="F125" s="234" t="s">
        <v>2291</v>
      </c>
      <c r="G125" s="42"/>
      <c r="H125" s="42"/>
      <c r="I125" s="138"/>
      <c r="J125" s="42"/>
      <c r="K125" s="42"/>
      <c r="L125" s="46"/>
      <c r="M125" s="235"/>
      <c r="N125" s="236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147</v>
      </c>
      <c r="AU125" s="19" t="s">
        <v>82</v>
      </c>
    </row>
    <row r="126" s="2" customFormat="1" ht="24" customHeight="1">
      <c r="A126" s="40"/>
      <c r="B126" s="41"/>
      <c r="C126" s="220" t="s">
        <v>194</v>
      </c>
      <c r="D126" s="220" t="s">
        <v>140</v>
      </c>
      <c r="E126" s="221" t="s">
        <v>960</v>
      </c>
      <c r="F126" s="222" t="s">
        <v>961</v>
      </c>
      <c r="G126" s="223" t="s">
        <v>526</v>
      </c>
      <c r="H126" s="224">
        <v>2</v>
      </c>
      <c r="I126" s="225"/>
      <c r="J126" s="226">
        <f>ROUND(I126*H126,2)</f>
        <v>0</v>
      </c>
      <c r="K126" s="222" t="s">
        <v>144</v>
      </c>
      <c r="L126" s="46"/>
      <c r="M126" s="227" t="s">
        <v>19</v>
      </c>
      <c r="N126" s="228" t="s">
        <v>43</v>
      </c>
      <c r="O126" s="8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145</v>
      </c>
      <c r="AT126" s="231" t="s">
        <v>140</v>
      </c>
      <c r="AU126" s="231" t="s">
        <v>82</v>
      </c>
      <c r="AY126" s="19" t="s">
        <v>138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9" t="s">
        <v>80</v>
      </c>
      <c r="BK126" s="232">
        <f>ROUND(I126*H126,2)</f>
        <v>0</v>
      </c>
      <c r="BL126" s="19" t="s">
        <v>145</v>
      </c>
      <c r="BM126" s="231" t="s">
        <v>2293</v>
      </c>
    </row>
    <row r="127" s="2" customFormat="1">
      <c r="A127" s="40"/>
      <c r="B127" s="41"/>
      <c r="C127" s="42"/>
      <c r="D127" s="233" t="s">
        <v>147</v>
      </c>
      <c r="E127" s="42"/>
      <c r="F127" s="234" t="s">
        <v>961</v>
      </c>
      <c r="G127" s="42"/>
      <c r="H127" s="42"/>
      <c r="I127" s="138"/>
      <c r="J127" s="42"/>
      <c r="K127" s="42"/>
      <c r="L127" s="46"/>
      <c r="M127" s="235"/>
      <c r="N127" s="23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82</v>
      </c>
    </row>
    <row r="128" s="2" customFormat="1" ht="24" customHeight="1">
      <c r="A128" s="40"/>
      <c r="B128" s="41"/>
      <c r="C128" s="220" t="s">
        <v>203</v>
      </c>
      <c r="D128" s="220" t="s">
        <v>140</v>
      </c>
      <c r="E128" s="221" t="s">
        <v>966</v>
      </c>
      <c r="F128" s="222" t="s">
        <v>967</v>
      </c>
      <c r="G128" s="223" t="s">
        <v>143</v>
      </c>
      <c r="H128" s="224">
        <v>200.09999999999999</v>
      </c>
      <c r="I128" s="225"/>
      <c r="J128" s="226">
        <f>ROUND(I128*H128,2)</f>
        <v>0</v>
      </c>
      <c r="K128" s="222" t="s">
        <v>144</v>
      </c>
      <c r="L128" s="46"/>
      <c r="M128" s="227" t="s">
        <v>19</v>
      </c>
      <c r="N128" s="228" t="s">
        <v>43</v>
      </c>
      <c r="O128" s="86"/>
      <c r="P128" s="229">
        <f>O128*H128</f>
        <v>0</v>
      </c>
      <c r="Q128" s="229">
        <v>0</v>
      </c>
      <c r="R128" s="229">
        <f>Q128*H128</f>
        <v>0</v>
      </c>
      <c r="S128" s="229">
        <v>0.44</v>
      </c>
      <c r="T128" s="230">
        <f>S128*H128</f>
        <v>88.043999999999997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1" t="s">
        <v>145</v>
      </c>
      <c r="AT128" s="231" t="s">
        <v>140</v>
      </c>
      <c r="AU128" s="231" t="s">
        <v>82</v>
      </c>
      <c r="AY128" s="19" t="s">
        <v>138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9" t="s">
        <v>80</v>
      </c>
      <c r="BK128" s="232">
        <f>ROUND(I128*H128,2)</f>
        <v>0</v>
      </c>
      <c r="BL128" s="19" t="s">
        <v>145</v>
      </c>
      <c r="BM128" s="231" t="s">
        <v>2294</v>
      </c>
    </row>
    <row r="129" s="2" customFormat="1">
      <c r="A129" s="40"/>
      <c r="B129" s="41"/>
      <c r="C129" s="42"/>
      <c r="D129" s="233" t="s">
        <v>147</v>
      </c>
      <c r="E129" s="42"/>
      <c r="F129" s="234" t="s">
        <v>967</v>
      </c>
      <c r="G129" s="42"/>
      <c r="H129" s="42"/>
      <c r="I129" s="138"/>
      <c r="J129" s="42"/>
      <c r="K129" s="42"/>
      <c r="L129" s="46"/>
      <c r="M129" s="235"/>
      <c r="N129" s="23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147</v>
      </c>
      <c r="AU129" s="19" t="s">
        <v>82</v>
      </c>
    </row>
    <row r="130" s="14" customFormat="1">
      <c r="A130" s="14"/>
      <c r="B130" s="249"/>
      <c r="C130" s="250"/>
      <c r="D130" s="233" t="s">
        <v>149</v>
      </c>
      <c r="E130" s="251" t="s">
        <v>19</v>
      </c>
      <c r="F130" s="252" t="s">
        <v>969</v>
      </c>
      <c r="G130" s="250"/>
      <c r="H130" s="251" t="s">
        <v>19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149</v>
      </c>
      <c r="AU130" s="258" t="s">
        <v>82</v>
      </c>
      <c r="AV130" s="14" t="s">
        <v>80</v>
      </c>
      <c r="AW130" s="14" t="s">
        <v>33</v>
      </c>
      <c r="AX130" s="14" t="s">
        <v>72</v>
      </c>
      <c r="AY130" s="258" t="s">
        <v>138</v>
      </c>
    </row>
    <row r="131" s="13" customFormat="1">
      <c r="A131" s="13"/>
      <c r="B131" s="237"/>
      <c r="C131" s="238"/>
      <c r="D131" s="233" t="s">
        <v>149</v>
      </c>
      <c r="E131" s="239" t="s">
        <v>19</v>
      </c>
      <c r="F131" s="240" t="s">
        <v>2295</v>
      </c>
      <c r="G131" s="238"/>
      <c r="H131" s="241">
        <v>200.09999999999999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149</v>
      </c>
      <c r="AU131" s="247" t="s">
        <v>82</v>
      </c>
      <c r="AV131" s="13" t="s">
        <v>82</v>
      </c>
      <c r="AW131" s="13" t="s">
        <v>33</v>
      </c>
      <c r="AX131" s="13" t="s">
        <v>80</v>
      </c>
      <c r="AY131" s="247" t="s">
        <v>138</v>
      </c>
    </row>
    <row r="132" s="2" customFormat="1" ht="24" customHeight="1">
      <c r="A132" s="40"/>
      <c r="B132" s="41"/>
      <c r="C132" s="220" t="s">
        <v>213</v>
      </c>
      <c r="D132" s="220" t="s">
        <v>140</v>
      </c>
      <c r="E132" s="221" t="s">
        <v>2296</v>
      </c>
      <c r="F132" s="222" t="s">
        <v>2297</v>
      </c>
      <c r="G132" s="223" t="s">
        <v>143</v>
      </c>
      <c r="H132" s="224">
        <v>165.59999999999999</v>
      </c>
      <c r="I132" s="225"/>
      <c r="J132" s="226">
        <f>ROUND(I132*H132,2)</f>
        <v>0</v>
      </c>
      <c r="K132" s="222" t="s">
        <v>144</v>
      </c>
      <c r="L132" s="46"/>
      <c r="M132" s="227" t="s">
        <v>19</v>
      </c>
      <c r="N132" s="228" t="s">
        <v>43</v>
      </c>
      <c r="O132" s="86"/>
      <c r="P132" s="229">
        <f>O132*H132</f>
        <v>0</v>
      </c>
      <c r="Q132" s="229">
        <v>3.0000000000000001E-05</v>
      </c>
      <c r="R132" s="229">
        <f>Q132*H132</f>
        <v>0.0049680000000000002</v>
      </c>
      <c r="S132" s="229">
        <v>0.076999999999999999</v>
      </c>
      <c r="T132" s="230">
        <f>S132*H132</f>
        <v>12.751199999999999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145</v>
      </c>
      <c r="AT132" s="231" t="s">
        <v>140</v>
      </c>
      <c r="AU132" s="231" t="s">
        <v>82</v>
      </c>
      <c r="AY132" s="19" t="s">
        <v>138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9" t="s">
        <v>80</v>
      </c>
      <c r="BK132" s="232">
        <f>ROUND(I132*H132,2)</f>
        <v>0</v>
      </c>
      <c r="BL132" s="19" t="s">
        <v>145</v>
      </c>
      <c r="BM132" s="231" t="s">
        <v>2298</v>
      </c>
    </row>
    <row r="133" s="2" customFormat="1">
      <c r="A133" s="40"/>
      <c r="B133" s="41"/>
      <c r="C133" s="42"/>
      <c r="D133" s="233" t="s">
        <v>147</v>
      </c>
      <c r="E133" s="42"/>
      <c r="F133" s="234" t="s">
        <v>2297</v>
      </c>
      <c r="G133" s="42"/>
      <c r="H133" s="42"/>
      <c r="I133" s="138"/>
      <c r="J133" s="42"/>
      <c r="K133" s="42"/>
      <c r="L133" s="46"/>
      <c r="M133" s="235"/>
      <c r="N133" s="23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82</v>
      </c>
    </row>
    <row r="134" s="14" customFormat="1">
      <c r="A134" s="14"/>
      <c r="B134" s="249"/>
      <c r="C134" s="250"/>
      <c r="D134" s="233" t="s">
        <v>149</v>
      </c>
      <c r="E134" s="251" t="s">
        <v>19</v>
      </c>
      <c r="F134" s="252" t="s">
        <v>2299</v>
      </c>
      <c r="G134" s="250"/>
      <c r="H134" s="251" t="s">
        <v>19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149</v>
      </c>
      <c r="AU134" s="258" t="s">
        <v>82</v>
      </c>
      <c r="AV134" s="14" t="s">
        <v>80</v>
      </c>
      <c r="AW134" s="14" t="s">
        <v>33</v>
      </c>
      <c r="AX134" s="14" t="s">
        <v>72</v>
      </c>
      <c r="AY134" s="258" t="s">
        <v>138</v>
      </c>
    </row>
    <row r="135" s="14" customFormat="1">
      <c r="A135" s="14"/>
      <c r="B135" s="249"/>
      <c r="C135" s="250"/>
      <c r="D135" s="233" t="s">
        <v>149</v>
      </c>
      <c r="E135" s="251" t="s">
        <v>19</v>
      </c>
      <c r="F135" s="252" t="s">
        <v>2300</v>
      </c>
      <c r="G135" s="250"/>
      <c r="H135" s="251" t="s">
        <v>19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149</v>
      </c>
      <c r="AU135" s="258" t="s">
        <v>82</v>
      </c>
      <c r="AV135" s="14" t="s">
        <v>80</v>
      </c>
      <c r="AW135" s="14" t="s">
        <v>33</v>
      </c>
      <c r="AX135" s="14" t="s">
        <v>72</v>
      </c>
      <c r="AY135" s="258" t="s">
        <v>138</v>
      </c>
    </row>
    <row r="136" s="13" customFormat="1">
      <c r="A136" s="13"/>
      <c r="B136" s="237"/>
      <c r="C136" s="238"/>
      <c r="D136" s="233" t="s">
        <v>149</v>
      </c>
      <c r="E136" s="239" t="s">
        <v>19</v>
      </c>
      <c r="F136" s="240" t="s">
        <v>2301</v>
      </c>
      <c r="G136" s="238"/>
      <c r="H136" s="241">
        <v>165.59999999999999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149</v>
      </c>
      <c r="AU136" s="247" t="s">
        <v>82</v>
      </c>
      <c r="AV136" s="13" t="s">
        <v>82</v>
      </c>
      <c r="AW136" s="13" t="s">
        <v>33</v>
      </c>
      <c r="AX136" s="13" t="s">
        <v>80</v>
      </c>
      <c r="AY136" s="247" t="s">
        <v>138</v>
      </c>
    </row>
    <row r="137" s="2" customFormat="1" ht="24" customHeight="1">
      <c r="A137" s="40"/>
      <c r="B137" s="41"/>
      <c r="C137" s="220" t="s">
        <v>219</v>
      </c>
      <c r="D137" s="220" t="s">
        <v>140</v>
      </c>
      <c r="E137" s="221" t="s">
        <v>2302</v>
      </c>
      <c r="F137" s="222" t="s">
        <v>2303</v>
      </c>
      <c r="G137" s="223" t="s">
        <v>143</v>
      </c>
      <c r="H137" s="224">
        <v>331.19999999999999</v>
      </c>
      <c r="I137" s="225"/>
      <c r="J137" s="226">
        <f>ROUND(I137*H137,2)</f>
        <v>0</v>
      </c>
      <c r="K137" s="222" t="s">
        <v>144</v>
      </c>
      <c r="L137" s="46"/>
      <c r="M137" s="227" t="s">
        <v>19</v>
      </c>
      <c r="N137" s="228" t="s">
        <v>43</v>
      </c>
      <c r="O137" s="86"/>
      <c r="P137" s="229">
        <f>O137*H137</f>
        <v>0</v>
      </c>
      <c r="Q137" s="229">
        <v>9.0000000000000006E-05</v>
      </c>
      <c r="R137" s="229">
        <f>Q137*H137</f>
        <v>0.029808000000000001</v>
      </c>
      <c r="S137" s="229">
        <v>0.25600000000000001</v>
      </c>
      <c r="T137" s="230">
        <f>S137*H137</f>
        <v>84.787199999999999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145</v>
      </c>
      <c r="AT137" s="231" t="s">
        <v>140</v>
      </c>
      <c r="AU137" s="231" t="s">
        <v>82</v>
      </c>
      <c r="AY137" s="19" t="s">
        <v>138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9" t="s">
        <v>80</v>
      </c>
      <c r="BK137" s="232">
        <f>ROUND(I137*H137,2)</f>
        <v>0</v>
      </c>
      <c r="BL137" s="19" t="s">
        <v>145</v>
      </c>
      <c r="BM137" s="231" t="s">
        <v>2304</v>
      </c>
    </row>
    <row r="138" s="2" customFormat="1">
      <c r="A138" s="40"/>
      <c r="B138" s="41"/>
      <c r="C138" s="42"/>
      <c r="D138" s="233" t="s">
        <v>147</v>
      </c>
      <c r="E138" s="42"/>
      <c r="F138" s="234" t="s">
        <v>2303</v>
      </c>
      <c r="G138" s="42"/>
      <c r="H138" s="42"/>
      <c r="I138" s="138"/>
      <c r="J138" s="42"/>
      <c r="K138" s="42"/>
      <c r="L138" s="46"/>
      <c r="M138" s="235"/>
      <c r="N138" s="23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82</v>
      </c>
    </row>
    <row r="139" s="14" customFormat="1">
      <c r="A139" s="14"/>
      <c r="B139" s="249"/>
      <c r="C139" s="250"/>
      <c r="D139" s="233" t="s">
        <v>149</v>
      </c>
      <c r="E139" s="251" t="s">
        <v>19</v>
      </c>
      <c r="F139" s="252" t="s">
        <v>2299</v>
      </c>
      <c r="G139" s="250"/>
      <c r="H139" s="251" t="s">
        <v>19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149</v>
      </c>
      <c r="AU139" s="258" t="s">
        <v>82</v>
      </c>
      <c r="AV139" s="14" t="s">
        <v>80</v>
      </c>
      <c r="AW139" s="14" t="s">
        <v>33</v>
      </c>
      <c r="AX139" s="14" t="s">
        <v>72</v>
      </c>
      <c r="AY139" s="258" t="s">
        <v>138</v>
      </c>
    </row>
    <row r="140" s="14" customFormat="1">
      <c r="A140" s="14"/>
      <c r="B140" s="249"/>
      <c r="C140" s="250"/>
      <c r="D140" s="233" t="s">
        <v>149</v>
      </c>
      <c r="E140" s="251" t="s">
        <v>19</v>
      </c>
      <c r="F140" s="252" t="s">
        <v>2305</v>
      </c>
      <c r="G140" s="250"/>
      <c r="H140" s="251" t="s">
        <v>19</v>
      </c>
      <c r="I140" s="253"/>
      <c r="J140" s="250"/>
      <c r="K140" s="250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149</v>
      </c>
      <c r="AU140" s="258" t="s">
        <v>82</v>
      </c>
      <c r="AV140" s="14" t="s">
        <v>80</v>
      </c>
      <c r="AW140" s="14" t="s">
        <v>33</v>
      </c>
      <c r="AX140" s="14" t="s">
        <v>72</v>
      </c>
      <c r="AY140" s="258" t="s">
        <v>138</v>
      </c>
    </row>
    <row r="141" s="13" customFormat="1">
      <c r="A141" s="13"/>
      <c r="B141" s="237"/>
      <c r="C141" s="238"/>
      <c r="D141" s="233" t="s">
        <v>149</v>
      </c>
      <c r="E141" s="239" t="s">
        <v>19</v>
      </c>
      <c r="F141" s="240" t="s">
        <v>2306</v>
      </c>
      <c r="G141" s="238"/>
      <c r="H141" s="241">
        <v>331.19999999999999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149</v>
      </c>
      <c r="AU141" s="247" t="s">
        <v>82</v>
      </c>
      <c r="AV141" s="13" t="s">
        <v>82</v>
      </c>
      <c r="AW141" s="13" t="s">
        <v>33</v>
      </c>
      <c r="AX141" s="13" t="s">
        <v>80</v>
      </c>
      <c r="AY141" s="247" t="s">
        <v>138</v>
      </c>
    </row>
    <row r="142" s="2" customFormat="1" ht="16.5" customHeight="1">
      <c r="A142" s="40"/>
      <c r="B142" s="41"/>
      <c r="C142" s="220" t="s">
        <v>225</v>
      </c>
      <c r="D142" s="220" t="s">
        <v>140</v>
      </c>
      <c r="E142" s="221" t="s">
        <v>976</v>
      </c>
      <c r="F142" s="222" t="s">
        <v>2307</v>
      </c>
      <c r="G142" s="223" t="s">
        <v>496</v>
      </c>
      <c r="H142" s="224">
        <v>24</v>
      </c>
      <c r="I142" s="225"/>
      <c r="J142" s="226">
        <f>ROUND(I142*H142,2)</f>
        <v>0</v>
      </c>
      <c r="K142" s="222" t="s">
        <v>144</v>
      </c>
      <c r="L142" s="46"/>
      <c r="M142" s="227" t="s">
        <v>19</v>
      </c>
      <c r="N142" s="228" t="s">
        <v>43</v>
      </c>
      <c r="O142" s="86"/>
      <c r="P142" s="229">
        <f>O142*H142</f>
        <v>0</v>
      </c>
      <c r="Q142" s="229">
        <v>0.02102</v>
      </c>
      <c r="R142" s="229">
        <f>Q142*H142</f>
        <v>0.50448000000000004</v>
      </c>
      <c r="S142" s="229">
        <v>0</v>
      </c>
      <c r="T142" s="23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1" t="s">
        <v>145</v>
      </c>
      <c r="AT142" s="231" t="s">
        <v>140</v>
      </c>
      <c r="AU142" s="231" t="s">
        <v>82</v>
      </c>
      <c r="AY142" s="19" t="s">
        <v>138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9" t="s">
        <v>80</v>
      </c>
      <c r="BK142" s="232">
        <f>ROUND(I142*H142,2)</f>
        <v>0</v>
      </c>
      <c r="BL142" s="19" t="s">
        <v>145</v>
      </c>
      <c r="BM142" s="231" t="s">
        <v>2308</v>
      </c>
    </row>
    <row r="143" s="2" customFormat="1">
      <c r="A143" s="40"/>
      <c r="B143" s="41"/>
      <c r="C143" s="42"/>
      <c r="D143" s="233" t="s">
        <v>147</v>
      </c>
      <c r="E143" s="42"/>
      <c r="F143" s="234" t="s">
        <v>2307</v>
      </c>
      <c r="G143" s="42"/>
      <c r="H143" s="42"/>
      <c r="I143" s="138"/>
      <c r="J143" s="42"/>
      <c r="K143" s="42"/>
      <c r="L143" s="46"/>
      <c r="M143" s="235"/>
      <c r="N143" s="23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147</v>
      </c>
      <c r="AU143" s="19" t="s">
        <v>82</v>
      </c>
    </row>
    <row r="144" s="14" customFormat="1">
      <c r="A144" s="14"/>
      <c r="B144" s="249"/>
      <c r="C144" s="250"/>
      <c r="D144" s="233" t="s">
        <v>149</v>
      </c>
      <c r="E144" s="251" t="s">
        <v>19</v>
      </c>
      <c r="F144" s="252" t="s">
        <v>979</v>
      </c>
      <c r="G144" s="250"/>
      <c r="H144" s="251" t="s">
        <v>19</v>
      </c>
      <c r="I144" s="253"/>
      <c r="J144" s="250"/>
      <c r="K144" s="250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149</v>
      </c>
      <c r="AU144" s="258" t="s">
        <v>82</v>
      </c>
      <c r="AV144" s="14" t="s">
        <v>80</v>
      </c>
      <c r="AW144" s="14" t="s">
        <v>33</v>
      </c>
      <c r="AX144" s="14" t="s">
        <v>72</v>
      </c>
      <c r="AY144" s="258" t="s">
        <v>138</v>
      </c>
    </row>
    <row r="145" s="13" customFormat="1">
      <c r="A145" s="13"/>
      <c r="B145" s="237"/>
      <c r="C145" s="238"/>
      <c r="D145" s="233" t="s">
        <v>149</v>
      </c>
      <c r="E145" s="239" t="s">
        <v>19</v>
      </c>
      <c r="F145" s="240" t="s">
        <v>302</v>
      </c>
      <c r="G145" s="238"/>
      <c r="H145" s="241">
        <v>24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149</v>
      </c>
      <c r="AU145" s="247" t="s">
        <v>82</v>
      </c>
      <c r="AV145" s="13" t="s">
        <v>82</v>
      </c>
      <c r="AW145" s="13" t="s">
        <v>33</v>
      </c>
      <c r="AX145" s="13" t="s">
        <v>80</v>
      </c>
      <c r="AY145" s="247" t="s">
        <v>138</v>
      </c>
    </row>
    <row r="146" s="2" customFormat="1" ht="24" customHeight="1">
      <c r="A146" s="40"/>
      <c r="B146" s="41"/>
      <c r="C146" s="220" t="s">
        <v>232</v>
      </c>
      <c r="D146" s="220" t="s">
        <v>140</v>
      </c>
      <c r="E146" s="221" t="s">
        <v>980</v>
      </c>
      <c r="F146" s="222" t="s">
        <v>981</v>
      </c>
      <c r="G146" s="223" t="s">
        <v>982</v>
      </c>
      <c r="H146" s="224">
        <v>50</v>
      </c>
      <c r="I146" s="225"/>
      <c r="J146" s="226">
        <f>ROUND(I146*H146,2)</f>
        <v>0</v>
      </c>
      <c r="K146" s="222" t="s">
        <v>144</v>
      </c>
      <c r="L146" s="46"/>
      <c r="M146" s="227" t="s">
        <v>19</v>
      </c>
      <c r="N146" s="228" t="s">
        <v>43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145</v>
      </c>
      <c r="AT146" s="231" t="s">
        <v>140</v>
      </c>
      <c r="AU146" s="231" t="s">
        <v>82</v>
      </c>
      <c r="AY146" s="19" t="s">
        <v>138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80</v>
      </c>
      <c r="BK146" s="232">
        <f>ROUND(I146*H146,2)</f>
        <v>0</v>
      </c>
      <c r="BL146" s="19" t="s">
        <v>145</v>
      </c>
      <c r="BM146" s="231" t="s">
        <v>2309</v>
      </c>
    </row>
    <row r="147" s="2" customFormat="1">
      <c r="A147" s="40"/>
      <c r="B147" s="41"/>
      <c r="C147" s="42"/>
      <c r="D147" s="233" t="s">
        <v>147</v>
      </c>
      <c r="E147" s="42"/>
      <c r="F147" s="234" t="s">
        <v>981</v>
      </c>
      <c r="G147" s="42"/>
      <c r="H147" s="42"/>
      <c r="I147" s="138"/>
      <c r="J147" s="42"/>
      <c r="K147" s="42"/>
      <c r="L147" s="46"/>
      <c r="M147" s="235"/>
      <c r="N147" s="23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82</v>
      </c>
    </row>
    <row r="148" s="13" customFormat="1">
      <c r="A148" s="13"/>
      <c r="B148" s="237"/>
      <c r="C148" s="238"/>
      <c r="D148" s="233" t="s">
        <v>149</v>
      </c>
      <c r="E148" s="239" t="s">
        <v>19</v>
      </c>
      <c r="F148" s="240" t="s">
        <v>984</v>
      </c>
      <c r="G148" s="238"/>
      <c r="H148" s="241">
        <v>50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149</v>
      </c>
      <c r="AU148" s="247" t="s">
        <v>82</v>
      </c>
      <c r="AV148" s="13" t="s">
        <v>82</v>
      </c>
      <c r="AW148" s="13" t="s">
        <v>33</v>
      </c>
      <c r="AX148" s="13" t="s">
        <v>80</v>
      </c>
      <c r="AY148" s="247" t="s">
        <v>138</v>
      </c>
    </row>
    <row r="149" s="2" customFormat="1" ht="24" customHeight="1">
      <c r="A149" s="40"/>
      <c r="B149" s="41"/>
      <c r="C149" s="220" t="s">
        <v>8</v>
      </c>
      <c r="D149" s="220" t="s">
        <v>140</v>
      </c>
      <c r="E149" s="221" t="s">
        <v>985</v>
      </c>
      <c r="F149" s="222" t="s">
        <v>986</v>
      </c>
      <c r="G149" s="223" t="s">
        <v>184</v>
      </c>
      <c r="H149" s="224">
        <v>14.4</v>
      </c>
      <c r="I149" s="225"/>
      <c r="J149" s="226">
        <f>ROUND(I149*H149,2)</f>
        <v>0</v>
      </c>
      <c r="K149" s="222" t="s">
        <v>144</v>
      </c>
      <c r="L149" s="46"/>
      <c r="M149" s="227" t="s">
        <v>19</v>
      </c>
      <c r="N149" s="228" t="s">
        <v>43</v>
      </c>
      <c r="O149" s="8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145</v>
      </c>
      <c r="AT149" s="231" t="s">
        <v>140</v>
      </c>
      <c r="AU149" s="231" t="s">
        <v>82</v>
      </c>
      <c r="AY149" s="19" t="s">
        <v>138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9" t="s">
        <v>80</v>
      </c>
      <c r="BK149" s="232">
        <f>ROUND(I149*H149,2)</f>
        <v>0</v>
      </c>
      <c r="BL149" s="19" t="s">
        <v>145</v>
      </c>
      <c r="BM149" s="231" t="s">
        <v>2310</v>
      </c>
    </row>
    <row r="150" s="2" customFormat="1">
      <c r="A150" s="40"/>
      <c r="B150" s="41"/>
      <c r="C150" s="42"/>
      <c r="D150" s="233" t="s">
        <v>147</v>
      </c>
      <c r="E150" s="42"/>
      <c r="F150" s="234" t="s">
        <v>986</v>
      </c>
      <c r="G150" s="42"/>
      <c r="H150" s="42"/>
      <c r="I150" s="138"/>
      <c r="J150" s="42"/>
      <c r="K150" s="42"/>
      <c r="L150" s="46"/>
      <c r="M150" s="235"/>
      <c r="N150" s="23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82</v>
      </c>
    </row>
    <row r="151" s="13" customFormat="1">
      <c r="A151" s="13"/>
      <c r="B151" s="237"/>
      <c r="C151" s="238"/>
      <c r="D151" s="233" t="s">
        <v>149</v>
      </c>
      <c r="E151" s="239" t="s">
        <v>19</v>
      </c>
      <c r="F151" s="240" t="s">
        <v>988</v>
      </c>
      <c r="G151" s="238"/>
      <c r="H151" s="241">
        <v>14.4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149</v>
      </c>
      <c r="AU151" s="247" t="s">
        <v>82</v>
      </c>
      <c r="AV151" s="13" t="s">
        <v>82</v>
      </c>
      <c r="AW151" s="13" t="s">
        <v>33</v>
      </c>
      <c r="AX151" s="13" t="s">
        <v>80</v>
      </c>
      <c r="AY151" s="247" t="s">
        <v>138</v>
      </c>
    </row>
    <row r="152" s="2" customFormat="1" ht="24" customHeight="1">
      <c r="A152" s="40"/>
      <c r="B152" s="41"/>
      <c r="C152" s="220" t="s">
        <v>248</v>
      </c>
      <c r="D152" s="220" t="s">
        <v>140</v>
      </c>
      <c r="E152" s="221" t="s">
        <v>989</v>
      </c>
      <c r="F152" s="222" t="s">
        <v>990</v>
      </c>
      <c r="G152" s="223" t="s">
        <v>184</v>
      </c>
      <c r="H152" s="224">
        <v>14.4</v>
      </c>
      <c r="I152" s="225"/>
      <c r="J152" s="226">
        <f>ROUND(I152*H152,2)</f>
        <v>0</v>
      </c>
      <c r="K152" s="222" t="s">
        <v>144</v>
      </c>
      <c r="L152" s="46"/>
      <c r="M152" s="227" t="s">
        <v>19</v>
      </c>
      <c r="N152" s="228" t="s">
        <v>43</v>
      </c>
      <c r="O152" s="8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1" t="s">
        <v>145</v>
      </c>
      <c r="AT152" s="231" t="s">
        <v>140</v>
      </c>
      <c r="AU152" s="231" t="s">
        <v>82</v>
      </c>
      <c r="AY152" s="19" t="s">
        <v>138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9" t="s">
        <v>80</v>
      </c>
      <c r="BK152" s="232">
        <f>ROUND(I152*H152,2)</f>
        <v>0</v>
      </c>
      <c r="BL152" s="19" t="s">
        <v>145</v>
      </c>
      <c r="BM152" s="231" t="s">
        <v>2311</v>
      </c>
    </row>
    <row r="153" s="2" customFormat="1">
      <c r="A153" s="40"/>
      <c r="B153" s="41"/>
      <c r="C153" s="42"/>
      <c r="D153" s="233" t="s">
        <v>147</v>
      </c>
      <c r="E153" s="42"/>
      <c r="F153" s="234" t="s">
        <v>990</v>
      </c>
      <c r="G153" s="42"/>
      <c r="H153" s="42"/>
      <c r="I153" s="138"/>
      <c r="J153" s="42"/>
      <c r="K153" s="42"/>
      <c r="L153" s="46"/>
      <c r="M153" s="235"/>
      <c r="N153" s="23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147</v>
      </c>
      <c r="AU153" s="19" t="s">
        <v>82</v>
      </c>
    </row>
    <row r="154" s="14" customFormat="1">
      <c r="A154" s="14"/>
      <c r="B154" s="249"/>
      <c r="C154" s="250"/>
      <c r="D154" s="233" t="s">
        <v>149</v>
      </c>
      <c r="E154" s="251" t="s">
        <v>19</v>
      </c>
      <c r="F154" s="252" t="s">
        <v>992</v>
      </c>
      <c r="G154" s="250"/>
      <c r="H154" s="251" t="s">
        <v>19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149</v>
      </c>
      <c r="AU154" s="258" t="s">
        <v>82</v>
      </c>
      <c r="AV154" s="14" t="s">
        <v>80</v>
      </c>
      <c r="AW154" s="14" t="s">
        <v>33</v>
      </c>
      <c r="AX154" s="14" t="s">
        <v>72</v>
      </c>
      <c r="AY154" s="258" t="s">
        <v>138</v>
      </c>
    </row>
    <row r="155" s="13" customFormat="1">
      <c r="A155" s="13"/>
      <c r="B155" s="237"/>
      <c r="C155" s="238"/>
      <c r="D155" s="233" t="s">
        <v>149</v>
      </c>
      <c r="E155" s="239" t="s">
        <v>19</v>
      </c>
      <c r="F155" s="240" t="s">
        <v>993</v>
      </c>
      <c r="G155" s="238"/>
      <c r="H155" s="241">
        <v>14.4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149</v>
      </c>
      <c r="AU155" s="247" t="s">
        <v>82</v>
      </c>
      <c r="AV155" s="13" t="s">
        <v>82</v>
      </c>
      <c r="AW155" s="13" t="s">
        <v>33</v>
      </c>
      <c r="AX155" s="13" t="s">
        <v>80</v>
      </c>
      <c r="AY155" s="247" t="s">
        <v>138</v>
      </c>
    </row>
    <row r="156" s="2" customFormat="1" ht="24" customHeight="1">
      <c r="A156" s="40"/>
      <c r="B156" s="41"/>
      <c r="C156" s="220" t="s">
        <v>253</v>
      </c>
      <c r="D156" s="220" t="s">
        <v>140</v>
      </c>
      <c r="E156" s="221" t="s">
        <v>994</v>
      </c>
      <c r="F156" s="222" t="s">
        <v>995</v>
      </c>
      <c r="G156" s="223" t="s">
        <v>184</v>
      </c>
      <c r="H156" s="224">
        <v>804.25199999999995</v>
      </c>
      <c r="I156" s="225"/>
      <c r="J156" s="226">
        <f>ROUND(I156*H156,2)</f>
        <v>0</v>
      </c>
      <c r="K156" s="222" t="s">
        <v>144</v>
      </c>
      <c r="L156" s="46"/>
      <c r="M156" s="227" t="s">
        <v>19</v>
      </c>
      <c r="N156" s="228" t="s">
        <v>43</v>
      </c>
      <c r="O156" s="8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1" t="s">
        <v>145</v>
      </c>
      <c r="AT156" s="231" t="s">
        <v>140</v>
      </c>
      <c r="AU156" s="231" t="s">
        <v>82</v>
      </c>
      <c r="AY156" s="19" t="s">
        <v>138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9" t="s">
        <v>80</v>
      </c>
      <c r="BK156" s="232">
        <f>ROUND(I156*H156,2)</f>
        <v>0</v>
      </c>
      <c r="BL156" s="19" t="s">
        <v>145</v>
      </c>
      <c r="BM156" s="231" t="s">
        <v>2312</v>
      </c>
    </row>
    <row r="157" s="2" customFormat="1">
      <c r="A157" s="40"/>
      <c r="B157" s="41"/>
      <c r="C157" s="42"/>
      <c r="D157" s="233" t="s">
        <v>147</v>
      </c>
      <c r="E157" s="42"/>
      <c r="F157" s="234" t="s">
        <v>995</v>
      </c>
      <c r="G157" s="42"/>
      <c r="H157" s="42"/>
      <c r="I157" s="138"/>
      <c r="J157" s="42"/>
      <c r="K157" s="42"/>
      <c r="L157" s="46"/>
      <c r="M157" s="235"/>
      <c r="N157" s="23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147</v>
      </c>
      <c r="AU157" s="19" t="s">
        <v>82</v>
      </c>
    </row>
    <row r="158" s="14" customFormat="1">
      <c r="A158" s="14"/>
      <c r="B158" s="249"/>
      <c r="C158" s="250"/>
      <c r="D158" s="233" t="s">
        <v>149</v>
      </c>
      <c r="E158" s="251" t="s">
        <v>19</v>
      </c>
      <c r="F158" s="252" t="s">
        <v>2313</v>
      </c>
      <c r="G158" s="250"/>
      <c r="H158" s="251" t="s">
        <v>19</v>
      </c>
      <c r="I158" s="253"/>
      <c r="J158" s="250"/>
      <c r="K158" s="250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149</v>
      </c>
      <c r="AU158" s="258" t="s">
        <v>82</v>
      </c>
      <c r="AV158" s="14" t="s">
        <v>80</v>
      </c>
      <c r="AW158" s="14" t="s">
        <v>33</v>
      </c>
      <c r="AX158" s="14" t="s">
        <v>72</v>
      </c>
      <c r="AY158" s="258" t="s">
        <v>138</v>
      </c>
    </row>
    <row r="159" s="13" customFormat="1">
      <c r="A159" s="13"/>
      <c r="B159" s="237"/>
      <c r="C159" s="238"/>
      <c r="D159" s="233" t="s">
        <v>149</v>
      </c>
      <c r="E159" s="239" t="s">
        <v>19</v>
      </c>
      <c r="F159" s="240" t="s">
        <v>2314</v>
      </c>
      <c r="G159" s="238"/>
      <c r="H159" s="241">
        <v>593.19000000000005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149</v>
      </c>
      <c r="AU159" s="247" t="s">
        <v>82</v>
      </c>
      <c r="AV159" s="13" t="s">
        <v>82</v>
      </c>
      <c r="AW159" s="13" t="s">
        <v>33</v>
      </c>
      <c r="AX159" s="13" t="s">
        <v>72</v>
      </c>
      <c r="AY159" s="247" t="s">
        <v>138</v>
      </c>
    </row>
    <row r="160" s="13" customFormat="1">
      <c r="A160" s="13"/>
      <c r="B160" s="237"/>
      <c r="C160" s="238"/>
      <c r="D160" s="233" t="s">
        <v>149</v>
      </c>
      <c r="E160" s="239" t="s">
        <v>19</v>
      </c>
      <c r="F160" s="240" t="s">
        <v>2315</v>
      </c>
      <c r="G160" s="238"/>
      <c r="H160" s="241">
        <v>48.164999999999999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149</v>
      </c>
      <c r="AU160" s="247" t="s">
        <v>82</v>
      </c>
      <c r="AV160" s="13" t="s">
        <v>82</v>
      </c>
      <c r="AW160" s="13" t="s">
        <v>33</v>
      </c>
      <c r="AX160" s="13" t="s">
        <v>72</v>
      </c>
      <c r="AY160" s="247" t="s">
        <v>138</v>
      </c>
    </row>
    <row r="161" s="13" customFormat="1">
      <c r="A161" s="13"/>
      <c r="B161" s="237"/>
      <c r="C161" s="238"/>
      <c r="D161" s="233" t="s">
        <v>149</v>
      </c>
      <c r="E161" s="239" t="s">
        <v>19</v>
      </c>
      <c r="F161" s="240" t="s">
        <v>2316</v>
      </c>
      <c r="G161" s="238"/>
      <c r="H161" s="241">
        <v>48.164999999999999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149</v>
      </c>
      <c r="AU161" s="247" t="s">
        <v>82</v>
      </c>
      <c r="AV161" s="13" t="s">
        <v>82</v>
      </c>
      <c r="AW161" s="13" t="s">
        <v>33</v>
      </c>
      <c r="AX161" s="13" t="s">
        <v>72</v>
      </c>
      <c r="AY161" s="247" t="s">
        <v>138</v>
      </c>
    </row>
    <row r="162" s="13" customFormat="1">
      <c r="A162" s="13"/>
      <c r="B162" s="237"/>
      <c r="C162" s="238"/>
      <c r="D162" s="233" t="s">
        <v>149</v>
      </c>
      <c r="E162" s="239" t="s">
        <v>19</v>
      </c>
      <c r="F162" s="240" t="s">
        <v>2317</v>
      </c>
      <c r="G162" s="238"/>
      <c r="H162" s="241">
        <v>99.900000000000006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149</v>
      </c>
      <c r="AU162" s="247" t="s">
        <v>82</v>
      </c>
      <c r="AV162" s="13" t="s">
        <v>82</v>
      </c>
      <c r="AW162" s="13" t="s">
        <v>33</v>
      </c>
      <c r="AX162" s="13" t="s">
        <v>72</v>
      </c>
      <c r="AY162" s="247" t="s">
        <v>138</v>
      </c>
    </row>
    <row r="163" s="13" customFormat="1">
      <c r="A163" s="13"/>
      <c r="B163" s="237"/>
      <c r="C163" s="238"/>
      <c r="D163" s="233" t="s">
        <v>149</v>
      </c>
      <c r="E163" s="239" t="s">
        <v>19</v>
      </c>
      <c r="F163" s="240" t="s">
        <v>2318</v>
      </c>
      <c r="G163" s="238"/>
      <c r="H163" s="241">
        <v>7.3319999999999999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149</v>
      </c>
      <c r="AU163" s="247" t="s">
        <v>82</v>
      </c>
      <c r="AV163" s="13" t="s">
        <v>82</v>
      </c>
      <c r="AW163" s="13" t="s">
        <v>33</v>
      </c>
      <c r="AX163" s="13" t="s">
        <v>72</v>
      </c>
      <c r="AY163" s="247" t="s">
        <v>138</v>
      </c>
    </row>
    <row r="164" s="13" customFormat="1">
      <c r="A164" s="13"/>
      <c r="B164" s="237"/>
      <c r="C164" s="238"/>
      <c r="D164" s="233" t="s">
        <v>149</v>
      </c>
      <c r="E164" s="239" t="s">
        <v>19</v>
      </c>
      <c r="F164" s="240" t="s">
        <v>2319</v>
      </c>
      <c r="G164" s="238"/>
      <c r="H164" s="241">
        <v>7.5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149</v>
      </c>
      <c r="AU164" s="247" t="s">
        <v>82</v>
      </c>
      <c r="AV164" s="13" t="s">
        <v>82</v>
      </c>
      <c r="AW164" s="13" t="s">
        <v>33</v>
      </c>
      <c r="AX164" s="13" t="s">
        <v>72</v>
      </c>
      <c r="AY164" s="247" t="s">
        <v>138</v>
      </c>
    </row>
    <row r="165" s="15" customFormat="1">
      <c r="A165" s="15"/>
      <c r="B165" s="276"/>
      <c r="C165" s="277"/>
      <c r="D165" s="233" t="s">
        <v>149</v>
      </c>
      <c r="E165" s="278" t="s">
        <v>19</v>
      </c>
      <c r="F165" s="279" t="s">
        <v>953</v>
      </c>
      <c r="G165" s="277"/>
      <c r="H165" s="280">
        <v>804.25199999999995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6" t="s">
        <v>149</v>
      </c>
      <c r="AU165" s="286" t="s">
        <v>82</v>
      </c>
      <c r="AV165" s="15" t="s">
        <v>145</v>
      </c>
      <c r="AW165" s="15" t="s">
        <v>33</v>
      </c>
      <c r="AX165" s="15" t="s">
        <v>80</v>
      </c>
      <c r="AY165" s="286" t="s">
        <v>138</v>
      </c>
    </row>
    <row r="166" s="2" customFormat="1" ht="24" customHeight="1">
      <c r="A166" s="40"/>
      <c r="B166" s="41"/>
      <c r="C166" s="220" t="s">
        <v>259</v>
      </c>
      <c r="D166" s="220" t="s">
        <v>140</v>
      </c>
      <c r="E166" s="221" t="s">
        <v>1004</v>
      </c>
      <c r="F166" s="222" t="s">
        <v>1005</v>
      </c>
      <c r="G166" s="223" t="s">
        <v>184</v>
      </c>
      <c r="H166" s="224">
        <v>402.12599999999998</v>
      </c>
      <c r="I166" s="225"/>
      <c r="J166" s="226">
        <f>ROUND(I166*H166,2)</f>
        <v>0</v>
      </c>
      <c r="K166" s="222" t="s">
        <v>144</v>
      </c>
      <c r="L166" s="46"/>
      <c r="M166" s="227" t="s">
        <v>19</v>
      </c>
      <c r="N166" s="228" t="s">
        <v>43</v>
      </c>
      <c r="O166" s="8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1" t="s">
        <v>145</v>
      </c>
      <c r="AT166" s="231" t="s">
        <v>140</v>
      </c>
      <c r="AU166" s="231" t="s">
        <v>82</v>
      </c>
      <c r="AY166" s="19" t="s">
        <v>138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9" t="s">
        <v>80</v>
      </c>
      <c r="BK166" s="232">
        <f>ROUND(I166*H166,2)</f>
        <v>0</v>
      </c>
      <c r="BL166" s="19" t="s">
        <v>145</v>
      </c>
      <c r="BM166" s="231" t="s">
        <v>2320</v>
      </c>
    </row>
    <row r="167" s="2" customFormat="1">
      <c r="A167" s="40"/>
      <c r="B167" s="41"/>
      <c r="C167" s="42"/>
      <c r="D167" s="233" t="s">
        <v>147</v>
      </c>
      <c r="E167" s="42"/>
      <c r="F167" s="234" t="s">
        <v>1005</v>
      </c>
      <c r="G167" s="42"/>
      <c r="H167" s="42"/>
      <c r="I167" s="138"/>
      <c r="J167" s="42"/>
      <c r="K167" s="42"/>
      <c r="L167" s="46"/>
      <c r="M167" s="235"/>
      <c r="N167" s="23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82</v>
      </c>
    </row>
    <row r="168" s="13" customFormat="1">
      <c r="A168" s="13"/>
      <c r="B168" s="237"/>
      <c r="C168" s="238"/>
      <c r="D168" s="233" t="s">
        <v>149</v>
      </c>
      <c r="E168" s="239" t="s">
        <v>19</v>
      </c>
      <c r="F168" s="240" t="s">
        <v>2321</v>
      </c>
      <c r="G168" s="238"/>
      <c r="H168" s="241">
        <v>402.12599999999998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149</v>
      </c>
      <c r="AU168" s="247" t="s">
        <v>82</v>
      </c>
      <c r="AV168" s="13" t="s">
        <v>82</v>
      </c>
      <c r="AW168" s="13" t="s">
        <v>33</v>
      </c>
      <c r="AX168" s="13" t="s">
        <v>80</v>
      </c>
      <c r="AY168" s="247" t="s">
        <v>138</v>
      </c>
    </row>
    <row r="169" s="2" customFormat="1" ht="24" customHeight="1">
      <c r="A169" s="40"/>
      <c r="B169" s="41"/>
      <c r="C169" s="220" t="s">
        <v>267</v>
      </c>
      <c r="D169" s="220" t="s">
        <v>140</v>
      </c>
      <c r="E169" s="221" t="s">
        <v>1008</v>
      </c>
      <c r="F169" s="222" t="s">
        <v>1009</v>
      </c>
      <c r="G169" s="223" t="s">
        <v>184</v>
      </c>
      <c r="H169" s="224">
        <v>12.563000000000001</v>
      </c>
      <c r="I169" s="225"/>
      <c r="J169" s="226">
        <f>ROUND(I169*H169,2)</f>
        <v>0</v>
      </c>
      <c r="K169" s="222" t="s">
        <v>144</v>
      </c>
      <c r="L169" s="46"/>
      <c r="M169" s="227" t="s">
        <v>19</v>
      </c>
      <c r="N169" s="228" t="s">
        <v>43</v>
      </c>
      <c r="O169" s="8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1" t="s">
        <v>145</v>
      </c>
      <c r="AT169" s="231" t="s">
        <v>140</v>
      </c>
      <c r="AU169" s="231" t="s">
        <v>82</v>
      </c>
      <c r="AY169" s="19" t="s">
        <v>138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9" t="s">
        <v>80</v>
      </c>
      <c r="BK169" s="232">
        <f>ROUND(I169*H169,2)</f>
        <v>0</v>
      </c>
      <c r="BL169" s="19" t="s">
        <v>145</v>
      </c>
      <c r="BM169" s="231" t="s">
        <v>2322</v>
      </c>
    </row>
    <row r="170" s="2" customFormat="1">
      <c r="A170" s="40"/>
      <c r="B170" s="41"/>
      <c r="C170" s="42"/>
      <c r="D170" s="233" t="s">
        <v>147</v>
      </c>
      <c r="E170" s="42"/>
      <c r="F170" s="234" t="s">
        <v>1009</v>
      </c>
      <c r="G170" s="42"/>
      <c r="H170" s="42"/>
      <c r="I170" s="138"/>
      <c r="J170" s="42"/>
      <c r="K170" s="42"/>
      <c r="L170" s="46"/>
      <c r="M170" s="235"/>
      <c r="N170" s="236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147</v>
      </c>
      <c r="AU170" s="19" t="s">
        <v>82</v>
      </c>
    </row>
    <row r="171" s="14" customFormat="1">
      <c r="A171" s="14"/>
      <c r="B171" s="249"/>
      <c r="C171" s="250"/>
      <c r="D171" s="233" t="s">
        <v>149</v>
      </c>
      <c r="E171" s="251" t="s">
        <v>19</v>
      </c>
      <c r="F171" s="252" t="s">
        <v>1011</v>
      </c>
      <c r="G171" s="250"/>
      <c r="H171" s="251" t="s">
        <v>19</v>
      </c>
      <c r="I171" s="253"/>
      <c r="J171" s="250"/>
      <c r="K171" s="250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149</v>
      </c>
      <c r="AU171" s="258" t="s">
        <v>82</v>
      </c>
      <c r="AV171" s="14" t="s">
        <v>80</v>
      </c>
      <c r="AW171" s="14" t="s">
        <v>33</v>
      </c>
      <c r="AX171" s="14" t="s">
        <v>72</v>
      </c>
      <c r="AY171" s="258" t="s">
        <v>138</v>
      </c>
    </row>
    <row r="172" s="13" customFormat="1">
      <c r="A172" s="13"/>
      <c r="B172" s="237"/>
      <c r="C172" s="238"/>
      <c r="D172" s="233" t="s">
        <v>149</v>
      </c>
      <c r="E172" s="239" t="s">
        <v>19</v>
      </c>
      <c r="F172" s="240" t="s">
        <v>2323</v>
      </c>
      <c r="G172" s="238"/>
      <c r="H172" s="241">
        <v>6.2880000000000003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149</v>
      </c>
      <c r="AU172" s="247" t="s">
        <v>82</v>
      </c>
      <c r="AV172" s="13" t="s">
        <v>82</v>
      </c>
      <c r="AW172" s="13" t="s">
        <v>33</v>
      </c>
      <c r="AX172" s="13" t="s">
        <v>72</v>
      </c>
      <c r="AY172" s="247" t="s">
        <v>138</v>
      </c>
    </row>
    <row r="173" s="13" customFormat="1">
      <c r="A173" s="13"/>
      <c r="B173" s="237"/>
      <c r="C173" s="238"/>
      <c r="D173" s="233" t="s">
        <v>149</v>
      </c>
      <c r="E173" s="239" t="s">
        <v>19</v>
      </c>
      <c r="F173" s="240" t="s">
        <v>2324</v>
      </c>
      <c r="G173" s="238"/>
      <c r="H173" s="241">
        <v>6.2750000000000004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149</v>
      </c>
      <c r="AU173" s="247" t="s">
        <v>82</v>
      </c>
      <c r="AV173" s="13" t="s">
        <v>82</v>
      </c>
      <c r="AW173" s="13" t="s">
        <v>33</v>
      </c>
      <c r="AX173" s="13" t="s">
        <v>72</v>
      </c>
      <c r="AY173" s="247" t="s">
        <v>138</v>
      </c>
    </row>
    <row r="174" s="15" customFormat="1">
      <c r="A174" s="15"/>
      <c r="B174" s="276"/>
      <c r="C174" s="277"/>
      <c r="D174" s="233" t="s">
        <v>149</v>
      </c>
      <c r="E174" s="278" t="s">
        <v>19</v>
      </c>
      <c r="F174" s="279" t="s">
        <v>953</v>
      </c>
      <c r="G174" s="277"/>
      <c r="H174" s="280">
        <v>12.563000000000001</v>
      </c>
      <c r="I174" s="281"/>
      <c r="J174" s="277"/>
      <c r="K174" s="277"/>
      <c r="L174" s="282"/>
      <c r="M174" s="283"/>
      <c r="N174" s="284"/>
      <c r="O174" s="284"/>
      <c r="P174" s="284"/>
      <c r="Q174" s="284"/>
      <c r="R174" s="284"/>
      <c r="S174" s="284"/>
      <c r="T174" s="28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6" t="s">
        <v>149</v>
      </c>
      <c r="AU174" s="286" t="s">
        <v>82</v>
      </c>
      <c r="AV174" s="15" t="s">
        <v>145</v>
      </c>
      <c r="AW174" s="15" t="s">
        <v>33</v>
      </c>
      <c r="AX174" s="15" t="s">
        <v>80</v>
      </c>
      <c r="AY174" s="286" t="s">
        <v>138</v>
      </c>
    </row>
    <row r="175" s="2" customFormat="1" ht="24" customHeight="1">
      <c r="A175" s="40"/>
      <c r="B175" s="41"/>
      <c r="C175" s="220" t="s">
        <v>274</v>
      </c>
      <c r="D175" s="220" t="s">
        <v>140</v>
      </c>
      <c r="E175" s="221" t="s">
        <v>254</v>
      </c>
      <c r="F175" s="222" t="s">
        <v>255</v>
      </c>
      <c r="G175" s="223" t="s">
        <v>184</v>
      </c>
      <c r="H175" s="224">
        <v>6.282</v>
      </c>
      <c r="I175" s="225"/>
      <c r="J175" s="226">
        <f>ROUND(I175*H175,2)</f>
        <v>0</v>
      </c>
      <c r="K175" s="222" t="s">
        <v>144</v>
      </c>
      <c r="L175" s="46"/>
      <c r="M175" s="227" t="s">
        <v>19</v>
      </c>
      <c r="N175" s="228" t="s">
        <v>43</v>
      </c>
      <c r="O175" s="8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1" t="s">
        <v>145</v>
      </c>
      <c r="AT175" s="231" t="s">
        <v>140</v>
      </c>
      <c r="AU175" s="231" t="s">
        <v>82</v>
      </c>
      <c r="AY175" s="19" t="s">
        <v>138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9" t="s">
        <v>80</v>
      </c>
      <c r="BK175" s="232">
        <f>ROUND(I175*H175,2)</f>
        <v>0</v>
      </c>
      <c r="BL175" s="19" t="s">
        <v>145</v>
      </c>
      <c r="BM175" s="231" t="s">
        <v>2325</v>
      </c>
    </row>
    <row r="176" s="2" customFormat="1">
      <c r="A176" s="40"/>
      <c r="B176" s="41"/>
      <c r="C176" s="42"/>
      <c r="D176" s="233" t="s">
        <v>147</v>
      </c>
      <c r="E176" s="42"/>
      <c r="F176" s="234" t="s">
        <v>255</v>
      </c>
      <c r="G176" s="42"/>
      <c r="H176" s="42"/>
      <c r="I176" s="138"/>
      <c r="J176" s="42"/>
      <c r="K176" s="42"/>
      <c r="L176" s="46"/>
      <c r="M176" s="235"/>
      <c r="N176" s="23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147</v>
      </c>
      <c r="AU176" s="19" t="s">
        <v>82</v>
      </c>
    </row>
    <row r="177" s="13" customFormat="1">
      <c r="A177" s="13"/>
      <c r="B177" s="237"/>
      <c r="C177" s="238"/>
      <c r="D177" s="233" t="s">
        <v>149</v>
      </c>
      <c r="E177" s="239" t="s">
        <v>19</v>
      </c>
      <c r="F177" s="240" t="s">
        <v>2326</v>
      </c>
      <c r="G177" s="238"/>
      <c r="H177" s="241">
        <v>6.282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149</v>
      </c>
      <c r="AU177" s="247" t="s">
        <v>82</v>
      </c>
      <c r="AV177" s="13" t="s">
        <v>82</v>
      </c>
      <c r="AW177" s="13" t="s">
        <v>33</v>
      </c>
      <c r="AX177" s="13" t="s">
        <v>80</v>
      </c>
      <c r="AY177" s="247" t="s">
        <v>138</v>
      </c>
    </row>
    <row r="178" s="2" customFormat="1" ht="24" customHeight="1">
      <c r="A178" s="40"/>
      <c r="B178" s="41"/>
      <c r="C178" s="220" t="s">
        <v>7</v>
      </c>
      <c r="D178" s="220" t="s">
        <v>140</v>
      </c>
      <c r="E178" s="221" t="s">
        <v>1016</v>
      </c>
      <c r="F178" s="222" t="s">
        <v>1017</v>
      </c>
      <c r="G178" s="223" t="s">
        <v>143</v>
      </c>
      <c r="H178" s="224">
        <v>27.5</v>
      </c>
      <c r="I178" s="225"/>
      <c r="J178" s="226">
        <f>ROUND(I178*H178,2)</f>
        <v>0</v>
      </c>
      <c r="K178" s="222" t="s">
        <v>144</v>
      </c>
      <c r="L178" s="46"/>
      <c r="M178" s="227" t="s">
        <v>19</v>
      </c>
      <c r="N178" s="228" t="s">
        <v>43</v>
      </c>
      <c r="O178" s="8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1" t="s">
        <v>145</v>
      </c>
      <c r="AT178" s="231" t="s">
        <v>140</v>
      </c>
      <c r="AU178" s="231" t="s">
        <v>82</v>
      </c>
      <c r="AY178" s="19" t="s">
        <v>138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9" t="s">
        <v>80</v>
      </c>
      <c r="BK178" s="232">
        <f>ROUND(I178*H178,2)</f>
        <v>0</v>
      </c>
      <c r="BL178" s="19" t="s">
        <v>145</v>
      </c>
      <c r="BM178" s="231" t="s">
        <v>2327</v>
      </c>
    </row>
    <row r="179" s="2" customFormat="1">
      <c r="A179" s="40"/>
      <c r="B179" s="41"/>
      <c r="C179" s="42"/>
      <c r="D179" s="233" t="s">
        <v>147</v>
      </c>
      <c r="E179" s="42"/>
      <c r="F179" s="234" t="s">
        <v>1017</v>
      </c>
      <c r="G179" s="42"/>
      <c r="H179" s="42"/>
      <c r="I179" s="138"/>
      <c r="J179" s="42"/>
      <c r="K179" s="42"/>
      <c r="L179" s="46"/>
      <c r="M179" s="235"/>
      <c r="N179" s="236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147</v>
      </c>
      <c r="AU179" s="19" t="s">
        <v>82</v>
      </c>
    </row>
    <row r="180" s="14" customFormat="1">
      <c r="A180" s="14"/>
      <c r="B180" s="249"/>
      <c r="C180" s="250"/>
      <c r="D180" s="233" t="s">
        <v>149</v>
      </c>
      <c r="E180" s="251" t="s">
        <v>19</v>
      </c>
      <c r="F180" s="252" t="s">
        <v>1019</v>
      </c>
      <c r="G180" s="250"/>
      <c r="H180" s="251" t="s">
        <v>19</v>
      </c>
      <c r="I180" s="253"/>
      <c r="J180" s="250"/>
      <c r="K180" s="250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149</v>
      </c>
      <c r="AU180" s="258" t="s">
        <v>82</v>
      </c>
      <c r="AV180" s="14" t="s">
        <v>80</v>
      </c>
      <c r="AW180" s="14" t="s">
        <v>33</v>
      </c>
      <c r="AX180" s="14" t="s">
        <v>72</v>
      </c>
      <c r="AY180" s="258" t="s">
        <v>138</v>
      </c>
    </row>
    <row r="181" s="13" customFormat="1">
      <c r="A181" s="13"/>
      <c r="B181" s="237"/>
      <c r="C181" s="238"/>
      <c r="D181" s="233" t="s">
        <v>149</v>
      </c>
      <c r="E181" s="239" t="s">
        <v>19</v>
      </c>
      <c r="F181" s="240" t="s">
        <v>2328</v>
      </c>
      <c r="G181" s="238"/>
      <c r="H181" s="241">
        <v>27.5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149</v>
      </c>
      <c r="AU181" s="247" t="s">
        <v>82</v>
      </c>
      <c r="AV181" s="13" t="s">
        <v>82</v>
      </c>
      <c r="AW181" s="13" t="s">
        <v>33</v>
      </c>
      <c r="AX181" s="13" t="s">
        <v>80</v>
      </c>
      <c r="AY181" s="247" t="s">
        <v>138</v>
      </c>
    </row>
    <row r="182" s="2" customFormat="1" ht="16.5" customHeight="1">
      <c r="A182" s="40"/>
      <c r="B182" s="41"/>
      <c r="C182" s="259" t="s">
        <v>289</v>
      </c>
      <c r="D182" s="259" t="s">
        <v>268</v>
      </c>
      <c r="E182" s="260" t="s">
        <v>1021</v>
      </c>
      <c r="F182" s="261" t="s">
        <v>1022</v>
      </c>
      <c r="G182" s="262" t="s">
        <v>305</v>
      </c>
      <c r="H182" s="263">
        <v>4.2759999999999998</v>
      </c>
      <c r="I182" s="264"/>
      <c r="J182" s="265">
        <f>ROUND(I182*H182,2)</f>
        <v>0</v>
      </c>
      <c r="K182" s="261" t="s">
        <v>144</v>
      </c>
      <c r="L182" s="266"/>
      <c r="M182" s="267" t="s">
        <v>19</v>
      </c>
      <c r="N182" s="268" t="s">
        <v>43</v>
      </c>
      <c r="O182" s="86"/>
      <c r="P182" s="229">
        <f>O182*H182</f>
        <v>0</v>
      </c>
      <c r="Q182" s="229">
        <v>1</v>
      </c>
      <c r="R182" s="229">
        <f>Q182*H182</f>
        <v>4.2759999999999998</v>
      </c>
      <c r="S182" s="229">
        <v>0</v>
      </c>
      <c r="T182" s="23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1" t="s">
        <v>188</v>
      </c>
      <c r="AT182" s="231" t="s">
        <v>268</v>
      </c>
      <c r="AU182" s="231" t="s">
        <v>82</v>
      </c>
      <c r="AY182" s="19" t="s">
        <v>138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9" t="s">
        <v>80</v>
      </c>
      <c r="BK182" s="232">
        <f>ROUND(I182*H182,2)</f>
        <v>0</v>
      </c>
      <c r="BL182" s="19" t="s">
        <v>145</v>
      </c>
      <c r="BM182" s="231" t="s">
        <v>2329</v>
      </c>
    </row>
    <row r="183" s="2" customFormat="1">
      <c r="A183" s="40"/>
      <c r="B183" s="41"/>
      <c r="C183" s="42"/>
      <c r="D183" s="233" t="s">
        <v>147</v>
      </c>
      <c r="E183" s="42"/>
      <c r="F183" s="234" t="s">
        <v>1022</v>
      </c>
      <c r="G183" s="42"/>
      <c r="H183" s="42"/>
      <c r="I183" s="138"/>
      <c r="J183" s="42"/>
      <c r="K183" s="42"/>
      <c r="L183" s="46"/>
      <c r="M183" s="235"/>
      <c r="N183" s="236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147</v>
      </c>
      <c r="AU183" s="19" t="s">
        <v>82</v>
      </c>
    </row>
    <row r="184" s="14" customFormat="1">
      <c r="A184" s="14"/>
      <c r="B184" s="249"/>
      <c r="C184" s="250"/>
      <c r="D184" s="233" t="s">
        <v>149</v>
      </c>
      <c r="E184" s="251" t="s">
        <v>19</v>
      </c>
      <c r="F184" s="252" t="s">
        <v>1024</v>
      </c>
      <c r="G184" s="250"/>
      <c r="H184" s="251" t="s">
        <v>19</v>
      </c>
      <c r="I184" s="253"/>
      <c r="J184" s="250"/>
      <c r="K184" s="250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149</v>
      </c>
      <c r="AU184" s="258" t="s">
        <v>82</v>
      </c>
      <c r="AV184" s="14" t="s">
        <v>80</v>
      </c>
      <c r="AW184" s="14" t="s">
        <v>33</v>
      </c>
      <c r="AX184" s="14" t="s">
        <v>72</v>
      </c>
      <c r="AY184" s="258" t="s">
        <v>138</v>
      </c>
    </row>
    <row r="185" s="13" customFormat="1">
      <c r="A185" s="13"/>
      <c r="B185" s="237"/>
      <c r="C185" s="238"/>
      <c r="D185" s="233" t="s">
        <v>149</v>
      </c>
      <c r="E185" s="239" t="s">
        <v>19</v>
      </c>
      <c r="F185" s="240" t="s">
        <v>2330</v>
      </c>
      <c r="G185" s="238"/>
      <c r="H185" s="241">
        <v>4.2759999999999998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149</v>
      </c>
      <c r="AU185" s="247" t="s">
        <v>82</v>
      </c>
      <c r="AV185" s="13" t="s">
        <v>82</v>
      </c>
      <c r="AW185" s="13" t="s">
        <v>33</v>
      </c>
      <c r="AX185" s="13" t="s">
        <v>80</v>
      </c>
      <c r="AY185" s="247" t="s">
        <v>138</v>
      </c>
    </row>
    <row r="186" s="2" customFormat="1" ht="24" customHeight="1">
      <c r="A186" s="40"/>
      <c r="B186" s="41"/>
      <c r="C186" s="220" t="s">
        <v>295</v>
      </c>
      <c r="D186" s="220" t="s">
        <v>140</v>
      </c>
      <c r="E186" s="221" t="s">
        <v>1026</v>
      </c>
      <c r="F186" s="222" t="s">
        <v>1027</v>
      </c>
      <c r="G186" s="223" t="s">
        <v>143</v>
      </c>
      <c r="H186" s="224">
        <v>27.5</v>
      </c>
      <c r="I186" s="225"/>
      <c r="J186" s="226">
        <f>ROUND(I186*H186,2)</f>
        <v>0</v>
      </c>
      <c r="K186" s="222" t="s">
        <v>144</v>
      </c>
      <c r="L186" s="46"/>
      <c r="M186" s="227" t="s">
        <v>19</v>
      </c>
      <c r="N186" s="228" t="s">
        <v>43</v>
      </c>
      <c r="O186" s="8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1" t="s">
        <v>145</v>
      </c>
      <c r="AT186" s="231" t="s">
        <v>140</v>
      </c>
      <c r="AU186" s="231" t="s">
        <v>82</v>
      </c>
      <c r="AY186" s="19" t="s">
        <v>138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9" t="s">
        <v>80</v>
      </c>
      <c r="BK186" s="232">
        <f>ROUND(I186*H186,2)</f>
        <v>0</v>
      </c>
      <c r="BL186" s="19" t="s">
        <v>145</v>
      </c>
      <c r="BM186" s="231" t="s">
        <v>2331</v>
      </c>
    </row>
    <row r="187" s="2" customFormat="1">
      <c r="A187" s="40"/>
      <c r="B187" s="41"/>
      <c r="C187" s="42"/>
      <c r="D187" s="233" t="s">
        <v>147</v>
      </c>
      <c r="E187" s="42"/>
      <c r="F187" s="234" t="s">
        <v>1027</v>
      </c>
      <c r="G187" s="42"/>
      <c r="H187" s="42"/>
      <c r="I187" s="138"/>
      <c r="J187" s="42"/>
      <c r="K187" s="42"/>
      <c r="L187" s="46"/>
      <c r="M187" s="235"/>
      <c r="N187" s="236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147</v>
      </c>
      <c r="AU187" s="19" t="s">
        <v>82</v>
      </c>
    </row>
    <row r="188" s="13" customFormat="1">
      <c r="A188" s="13"/>
      <c r="B188" s="237"/>
      <c r="C188" s="238"/>
      <c r="D188" s="233" t="s">
        <v>149</v>
      </c>
      <c r="E188" s="239" t="s">
        <v>19</v>
      </c>
      <c r="F188" s="240" t="s">
        <v>2332</v>
      </c>
      <c r="G188" s="238"/>
      <c r="H188" s="241">
        <v>27.5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149</v>
      </c>
      <c r="AU188" s="247" t="s">
        <v>82</v>
      </c>
      <c r="AV188" s="13" t="s">
        <v>82</v>
      </c>
      <c r="AW188" s="13" t="s">
        <v>33</v>
      </c>
      <c r="AX188" s="13" t="s">
        <v>80</v>
      </c>
      <c r="AY188" s="247" t="s">
        <v>138</v>
      </c>
    </row>
    <row r="189" s="2" customFormat="1" ht="24" customHeight="1">
      <c r="A189" s="40"/>
      <c r="B189" s="41"/>
      <c r="C189" s="220" t="s">
        <v>302</v>
      </c>
      <c r="D189" s="220" t="s">
        <v>140</v>
      </c>
      <c r="E189" s="221" t="s">
        <v>1030</v>
      </c>
      <c r="F189" s="222" t="s">
        <v>1031</v>
      </c>
      <c r="G189" s="223" t="s">
        <v>143</v>
      </c>
      <c r="H189" s="224">
        <v>171.59999999999999</v>
      </c>
      <c r="I189" s="225"/>
      <c r="J189" s="226">
        <f>ROUND(I189*H189,2)</f>
        <v>0</v>
      </c>
      <c r="K189" s="222" t="s">
        <v>144</v>
      </c>
      <c r="L189" s="46"/>
      <c r="M189" s="227" t="s">
        <v>19</v>
      </c>
      <c r="N189" s="228" t="s">
        <v>43</v>
      </c>
      <c r="O189" s="86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1" t="s">
        <v>145</v>
      </c>
      <c r="AT189" s="231" t="s">
        <v>140</v>
      </c>
      <c r="AU189" s="231" t="s">
        <v>82</v>
      </c>
      <c r="AY189" s="19" t="s">
        <v>138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9" t="s">
        <v>80</v>
      </c>
      <c r="BK189" s="232">
        <f>ROUND(I189*H189,2)</f>
        <v>0</v>
      </c>
      <c r="BL189" s="19" t="s">
        <v>145</v>
      </c>
      <c r="BM189" s="231" t="s">
        <v>2333</v>
      </c>
    </row>
    <row r="190" s="2" customFormat="1">
      <c r="A190" s="40"/>
      <c r="B190" s="41"/>
      <c r="C190" s="42"/>
      <c r="D190" s="233" t="s">
        <v>147</v>
      </c>
      <c r="E190" s="42"/>
      <c r="F190" s="234" t="s">
        <v>1031</v>
      </c>
      <c r="G190" s="42"/>
      <c r="H190" s="42"/>
      <c r="I190" s="138"/>
      <c r="J190" s="42"/>
      <c r="K190" s="42"/>
      <c r="L190" s="46"/>
      <c r="M190" s="235"/>
      <c r="N190" s="23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82</v>
      </c>
    </row>
    <row r="191" s="14" customFormat="1">
      <c r="A191" s="14"/>
      <c r="B191" s="249"/>
      <c r="C191" s="250"/>
      <c r="D191" s="233" t="s">
        <v>149</v>
      </c>
      <c r="E191" s="251" t="s">
        <v>19</v>
      </c>
      <c r="F191" s="252" t="s">
        <v>1033</v>
      </c>
      <c r="G191" s="250"/>
      <c r="H191" s="251" t="s">
        <v>19</v>
      </c>
      <c r="I191" s="253"/>
      <c r="J191" s="250"/>
      <c r="K191" s="250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149</v>
      </c>
      <c r="AU191" s="258" t="s">
        <v>82</v>
      </c>
      <c r="AV191" s="14" t="s">
        <v>80</v>
      </c>
      <c r="AW191" s="14" t="s">
        <v>33</v>
      </c>
      <c r="AX191" s="14" t="s">
        <v>72</v>
      </c>
      <c r="AY191" s="258" t="s">
        <v>138</v>
      </c>
    </row>
    <row r="192" s="13" customFormat="1">
      <c r="A192" s="13"/>
      <c r="B192" s="237"/>
      <c r="C192" s="238"/>
      <c r="D192" s="233" t="s">
        <v>149</v>
      </c>
      <c r="E192" s="239" t="s">
        <v>19</v>
      </c>
      <c r="F192" s="240" t="s">
        <v>2334</v>
      </c>
      <c r="G192" s="238"/>
      <c r="H192" s="241">
        <v>171.59999999999999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149</v>
      </c>
      <c r="AU192" s="247" t="s">
        <v>82</v>
      </c>
      <c r="AV192" s="13" t="s">
        <v>82</v>
      </c>
      <c r="AW192" s="13" t="s">
        <v>33</v>
      </c>
      <c r="AX192" s="13" t="s">
        <v>80</v>
      </c>
      <c r="AY192" s="247" t="s">
        <v>138</v>
      </c>
    </row>
    <row r="193" s="2" customFormat="1" ht="16.5" customHeight="1">
      <c r="A193" s="40"/>
      <c r="B193" s="41"/>
      <c r="C193" s="259" t="s">
        <v>308</v>
      </c>
      <c r="D193" s="259" t="s">
        <v>268</v>
      </c>
      <c r="E193" s="260" t="s">
        <v>386</v>
      </c>
      <c r="F193" s="261" t="s">
        <v>387</v>
      </c>
      <c r="G193" s="262" t="s">
        <v>143</v>
      </c>
      <c r="H193" s="263">
        <v>197.34</v>
      </c>
      <c r="I193" s="264"/>
      <c r="J193" s="265">
        <f>ROUND(I193*H193,2)</f>
        <v>0</v>
      </c>
      <c r="K193" s="261" t="s">
        <v>144</v>
      </c>
      <c r="L193" s="266"/>
      <c r="M193" s="267" t="s">
        <v>19</v>
      </c>
      <c r="N193" s="268" t="s">
        <v>43</v>
      </c>
      <c r="O193" s="86"/>
      <c r="P193" s="229">
        <f>O193*H193</f>
        <v>0</v>
      </c>
      <c r="Q193" s="229">
        <v>0.00052999999999999998</v>
      </c>
      <c r="R193" s="229">
        <f>Q193*H193</f>
        <v>0.10459019999999999</v>
      </c>
      <c r="S193" s="229">
        <v>0</v>
      </c>
      <c r="T193" s="23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1" t="s">
        <v>188</v>
      </c>
      <c r="AT193" s="231" t="s">
        <v>268</v>
      </c>
      <c r="AU193" s="231" t="s">
        <v>82</v>
      </c>
      <c r="AY193" s="19" t="s">
        <v>138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9" t="s">
        <v>80</v>
      </c>
      <c r="BK193" s="232">
        <f>ROUND(I193*H193,2)</f>
        <v>0</v>
      </c>
      <c r="BL193" s="19" t="s">
        <v>145</v>
      </c>
      <c r="BM193" s="231" t="s">
        <v>2335</v>
      </c>
    </row>
    <row r="194" s="2" customFormat="1">
      <c r="A194" s="40"/>
      <c r="B194" s="41"/>
      <c r="C194" s="42"/>
      <c r="D194" s="233" t="s">
        <v>147</v>
      </c>
      <c r="E194" s="42"/>
      <c r="F194" s="234" t="s">
        <v>387</v>
      </c>
      <c r="G194" s="42"/>
      <c r="H194" s="42"/>
      <c r="I194" s="138"/>
      <c r="J194" s="42"/>
      <c r="K194" s="42"/>
      <c r="L194" s="46"/>
      <c r="M194" s="235"/>
      <c r="N194" s="23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147</v>
      </c>
      <c r="AU194" s="19" t="s">
        <v>82</v>
      </c>
    </row>
    <row r="195" s="13" customFormat="1">
      <c r="A195" s="13"/>
      <c r="B195" s="237"/>
      <c r="C195" s="238"/>
      <c r="D195" s="233" t="s">
        <v>149</v>
      </c>
      <c r="E195" s="239" t="s">
        <v>19</v>
      </c>
      <c r="F195" s="240" t="s">
        <v>2336</v>
      </c>
      <c r="G195" s="238"/>
      <c r="H195" s="241">
        <v>197.34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149</v>
      </c>
      <c r="AU195" s="247" t="s">
        <v>82</v>
      </c>
      <c r="AV195" s="13" t="s">
        <v>82</v>
      </c>
      <c r="AW195" s="13" t="s">
        <v>33</v>
      </c>
      <c r="AX195" s="13" t="s">
        <v>80</v>
      </c>
      <c r="AY195" s="247" t="s">
        <v>138</v>
      </c>
    </row>
    <row r="196" s="2" customFormat="1" ht="24" customHeight="1">
      <c r="A196" s="40"/>
      <c r="B196" s="41"/>
      <c r="C196" s="220" t="s">
        <v>315</v>
      </c>
      <c r="D196" s="220" t="s">
        <v>140</v>
      </c>
      <c r="E196" s="221" t="s">
        <v>260</v>
      </c>
      <c r="F196" s="222" t="s">
        <v>261</v>
      </c>
      <c r="G196" s="223" t="s">
        <v>143</v>
      </c>
      <c r="H196" s="224">
        <v>14.43</v>
      </c>
      <c r="I196" s="225"/>
      <c r="J196" s="226">
        <f>ROUND(I196*H196,2)</f>
        <v>0</v>
      </c>
      <c r="K196" s="222" t="s">
        <v>144</v>
      </c>
      <c r="L196" s="46"/>
      <c r="M196" s="227" t="s">
        <v>19</v>
      </c>
      <c r="N196" s="228" t="s">
        <v>43</v>
      </c>
      <c r="O196" s="86"/>
      <c r="P196" s="229">
        <f>O196*H196</f>
        <v>0</v>
      </c>
      <c r="Q196" s="229">
        <v>0.00013999999999999999</v>
      </c>
      <c r="R196" s="229">
        <f>Q196*H196</f>
        <v>0.0020201999999999998</v>
      </c>
      <c r="S196" s="229">
        <v>0</v>
      </c>
      <c r="T196" s="23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1" t="s">
        <v>145</v>
      </c>
      <c r="AT196" s="231" t="s">
        <v>140</v>
      </c>
      <c r="AU196" s="231" t="s">
        <v>82</v>
      </c>
      <c r="AY196" s="19" t="s">
        <v>138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9" t="s">
        <v>80</v>
      </c>
      <c r="BK196" s="232">
        <f>ROUND(I196*H196,2)</f>
        <v>0</v>
      </c>
      <c r="BL196" s="19" t="s">
        <v>145</v>
      </c>
      <c r="BM196" s="231" t="s">
        <v>2337</v>
      </c>
    </row>
    <row r="197" s="2" customFormat="1">
      <c r="A197" s="40"/>
      <c r="B197" s="41"/>
      <c r="C197" s="42"/>
      <c r="D197" s="233" t="s">
        <v>147</v>
      </c>
      <c r="E197" s="42"/>
      <c r="F197" s="234" t="s">
        <v>261</v>
      </c>
      <c r="G197" s="42"/>
      <c r="H197" s="42"/>
      <c r="I197" s="138"/>
      <c r="J197" s="42"/>
      <c r="K197" s="42"/>
      <c r="L197" s="46"/>
      <c r="M197" s="235"/>
      <c r="N197" s="23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147</v>
      </c>
      <c r="AU197" s="19" t="s">
        <v>82</v>
      </c>
    </row>
    <row r="198" s="13" customFormat="1">
      <c r="A198" s="13"/>
      <c r="B198" s="237"/>
      <c r="C198" s="238"/>
      <c r="D198" s="233" t="s">
        <v>149</v>
      </c>
      <c r="E198" s="239" t="s">
        <v>19</v>
      </c>
      <c r="F198" s="240" t="s">
        <v>2338</v>
      </c>
      <c r="G198" s="238"/>
      <c r="H198" s="241">
        <v>14.43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149</v>
      </c>
      <c r="AU198" s="247" t="s">
        <v>82</v>
      </c>
      <c r="AV198" s="13" t="s">
        <v>82</v>
      </c>
      <c r="AW198" s="13" t="s">
        <v>33</v>
      </c>
      <c r="AX198" s="13" t="s">
        <v>80</v>
      </c>
      <c r="AY198" s="247" t="s">
        <v>138</v>
      </c>
    </row>
    <row r="199" s="2" customFormat="1" ht="16.5" customHeight="1">
      <c r="A199" s="40"/>
      <c r="B199" s="41"/>
      <c r="C199" s="259" t="s">
        <v>320</v>
      </c>
      <c r="D199" s="259" t="s">
        <v>268</v>
      </c>
      <c r="E199" s="260" t="s">
        <v>269</v>
      </c>
      <c r="F199" s="261" t="s">
        <v>270</v>
      </c>
      <c r="G199" s="262" t="s">
        <v>143</v>
      </c>
      <c r="H199" s="263">
        <v>16.594999999999999</v>
      </c>
      <c r="I199" s="264"/>
      <c r="J199" s="265">
        <f>ROUND(I199*H199,2)</f>
        <v>0</v>
      </c>
      <c r="K199" s="261" t="s">
        <v>144</v>
      </c>
      <c r="L199" s="266"/>
      <c r="M199" s="267" t="s">
        <v>19</v>
      </c>
      <c r="N199" s="268" t="s">
        <v>43</v>
      </c>
      <c r="O199" s="86"/>
      <c r="P199" s="229">
        <f>O199*H199</f>
        <v>0</v>
      </c>
      <c r="Q199" s="229">
        <v>0.00032000000000000003</v>
      </c>
      <c r="R199" s="229">
        <f>Q199*H199</f>
        <v>0.0053103999999999998</v>
      </c>
      <c r="S199" s="229">
        <v>0</v>
      </c>
      <c r="T199" s="23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1" t="s">
        <v>188</v>
      </c>
      <c r="AT199" s="231" t="s">
        <v>268</v>
      </c>
      <c r="AU199" s="231" t="s">
        <v>82</v>
      </c>
      <c r="AY199" s="19" t="s">
        <v>138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9" t="s">
        <v>80</v>
      </c>
      <c r="BK199" s="232">
        <f>ROUND(I199*H199,2)</f>
        <v>0</v>
      </c>
      <c r="BL199" s="19" t="s">
        <v>145</v>
      </c>
      <c r="BM199" s="231" t="s">
        <v>2339</v>
      </c>
    </row>
    <row r="200" s="2" customFormat="1">
      <c r="A200" s="40"/>
      <c r="B200" s="41"/>
      <c r="C200" s="42"/>
      <c r="D200" s="233" t="s">
        <v>147</v>
      </c>
      <c r="E200" s="42"/>
      <c r="F200" s="234" t="s">
        <v>270</v>
      </c>
      <c r="G200" s="42"/>
      <c r="H200" s="42"/>
      <c r="I200" s="138"/>
      <c r="J200" s="42"/>
      <c r="K200" s="42"/>
      <c r="L200" s="46"/>
      <c r="M200" s="235"/>
      <c r="N200" s="236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147</v>
      </c>
      <c r="AU200" s="19" t="s">
        <v>82</v>
      </c>
    </row>
    <row r="201" s="14" customFormat="1">
      <c r="A201" s="14"/>
      <c r="B201" s="249"/>
      <c r="C201" s="250"/>
      <c r="D201" s="233" t="s">
        <v>149</v>
      </c>
      <c r="E201" s="251" t="s">
        <v>19</v>
      </c>
      <c r="F201" s="252" t="s">
        <v>1043</v>
      </c>
      <c r="G201" s="250"/>
      <c r="H201" s="251" t="s">
        <v>19</v>
      </c>
      <c r="I201" s="253"/>
      <c r="J201" s="250"/>
      <c r="K201" s="250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149</v>
      </c>
      <c r="AU201" s="258" t="s">
        <v>82</v>
      </c>
      <c r="AV201" s="14" t="s">
        <v>80</v>
      </c>
      <c r="AW201" s="14" t="s">
        <v>33</v>
      </c>
      <c r="AX201" s="14" t="s">
        <v>72</v>
      </c>
      <c r="AY201" s="258" t="s">
        <v>138</v>
      </c>
    </row>
    <row r="202" s="13" customFormat="1">
      <c r="A202" s="13"/>
      <c r="B202" s="237"/>
      <c r="C202" s="238"/>
      <c r="D202" s="233" t="s">
        <v>149</v>
      </c>
      <c r="E202" s="239" t="s">
        <v>19</v>
      </c>
      <c r="F202" s="240" t="s">
        <v>2340</v>
      </c>
      <c r="G202" s="238"/>
      <c r="H202" s="241">
        <v>16.594999999999999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149</v>
      </c>
      <c r="AU202" s="247" t="s">
        <v>82</v>
      </c>
      <c r="AV202" s="13" t="s">
        <v>82</v>
      </c>
      <c r="AW202" s="13" t="s">
        <v>33</v>
      </c>
      <c r="AX202" s="13" t="s">
        <v>80</v>
      </c>
      <c r="AY202" s="247" t="s">
        <v>138</v>
      </c>
    </row>
    <row r="203" s="2" customFormat="1" ht="24" customHeight="1">
      <c r="A203" s="40"/>
      <c r="B203" s="41"/>
      <c r="C203" s="220" t="s">
        <v>324</v>
      </c>
      <c r="D203" s="220" t="s">
        <v>140</v>
      </c>
      <c r="E203" s="221" t="s">
        <v>1906</v>
      </c>
      <c r="F203" s="222" t="s">
        <v>1907</v>
      </c>
      <c r="G203" s="223" t="s">
        <v>526</v>
      </c>
      <c r="H203" s="224">
        <v>14</v>
      </c>
      <c r="I203" s="225"/>
      <c r="J203" s="226">
        <f>ROUND(I203*H203,2)</f>
        <v>0</v>
      </c>
      <c r="K203" s="222" t="s">
        <v>144</v>
      </c>
      <c r="L203" s="46"/>
      <c r="M203" s="227" t="s">
        <v>19</v>
      </c>
      <c r="N203" s="228" t="s">
        <v>43</v>
      </c>
      <c r="O203" s="8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1" t="s">
        <v>145</v>
      </c>
      <c r="AT203" s="231" t="s">
        <v>140</v>
      </c>
      <c r="AU203" s="231" t="s">
        <v>82</v>
      </c>
      <c r="AY203" s="19" t="s">
        <v>138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9" t="s">
        <v>80</v>
      </c>
      <c r="BK203" s="232">
        <f>ROUND(I203*H203,2)</f>
        <v>0</v>
      </c>
      <c r="BL203" s="19" t="s">
        <v>145</v>
      </c>
      <c r="BM203" s="231" t="s">
        <v>2341</v>
      </c>
    </row>
    <row r="204" s="2" customFormat="1">
      <c r="A204" s="40"/>
      <c r="B204" s="41"/>
      <c r="C204" s="42"/>
      <c r="D204" s="233" t="s">
        <v>147</v>
      </c>
      <c r="E204" s="42"/>
      <c r="F204" s="234" t="s">
        <v>1907</v>
      </c>
      <c r="G204" s="42"/>
      <c r="H204" s="42"/>
      <c r="I204" s="138"/>
      <c r="J204" s="42"/>
      <c r="K204" s="42"/>
      <c r="L204" s="46"/>
      <c r="M204" s="235"/>
      <c r="N204" s="23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147</v>
      </c>
      <c r="AU204" s="19" t="s">
        <v>82</v>
      </c>
    </row>
    <row r="205" s="13" customFormat="1">
      <c r="A205" s="13"/>
      <c r="B205" s="237"/>
      <c r="C205" s="238"/>
      <c r="D205" s="233" t="s">
        <v>149</v>
      </c>
      <c r="E205" s="239" t="s">
        <v>19</v>
      </c>
      <c r="F205" s="240" t="s">
        <v>2342</v>
      </c>
      <c r="G205" s="238"/>
      <c r="H205" s="241">
        <v>14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149</v>
      </c>
      <c r="AU205" s="247" t="s">
        <v>82</v>
      </c>
      <c r="AV205" s="13" t="s">
        <v>82</v>
      </c>
      <c r="AW205" s="13" t="s">
        <v>33</v>
      </c>
      <c r="AX205" s="13" t="s">
        <v>80</v>
      </c>
      <c r="AY205" s="247" t="s">
        <v>138</v>
      </c>
    </row>
    <row r="206" s="2" customFormat="1" ht="24" customHeight="1">
      <c r="A206" s="40"/>
      <c r="B206" s="41"/>
      <c r="C206" s="220" t="s">
        <v>330</v>
      </c>
      <c r="D206" s="220" t="s">
        <v>140</v>
      </c>
      <c r="E206" s="221" t="s">
        <v>1045</v>
      </c>
      <c r="F206" s="222" t="s">
        <v>1046</v>
      </c>
      <c r="G206" s="223" t="s">
        <v>526</v>
      </c>
      <c r="H206" s="224">
        <v>4</v>
      </c>
      <c r="I206" s="225"/>
      <c r="J206" s="226">
        <f>ROUND(I206*H206,2)</f>
        <v>0</v>
      </c>
      <c r="K206" s="222" t="s">
        <v>144</v>
      </c>
      <c r="L206" s="46"/>
      <c r="M206" s="227" t="s">
        <v>19</v>
      </c>
      <c r="N206" s="228" t="s">
        <v>43</v>
      </c>
      <c r="O206" s="86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1" t="s">
        <v>145</v>
      </c>
      <c r="AT206" s="231" t="s">
        <v>140</v>
      </c>
      <c r="AU206" s="231" t="s">
        <v>82</v>
      </c>
      <c r="AY206" s="19" t="s">
        <v>138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9" t="s">
        <v>80</v>
      </c>
      <c r="BK206" s="232">
        <f>ROUND(I206*H206,2)</f>
        <v>0</v>
      </c>
      <c r="BL206" s="19" t="s">
        <v>145</v>
      </c>
      <c r="BM206" s="231" t="s">
        <v>2343</v>
      </c>
    </row>
    <row r="207" s="2" customFormat="1">
      <c r="A207" s="40"/>
      <c r="B207" s="41"/>
      <c r="C207" s="42"/>
      <c r="D207" s="233" t="s">
        <v>147</v>
      </c>
      <c r="E207" s="42"/>
      <c r="F207" s="234" t="s">
        <v>1046</v>
      </c>
      <c r="G207" s="42"/>
      <c r="H207" s="42"/>
      <c r="I207" s="138"/>
      <c r="J207" s="42"/>
      <c r="K207" s="42"/>
      <c r="L207" s="46"/>
      <c r="M207" s="235"/>
      <c r="N207" s="236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147</v>
      </c>
      <c r="AU207" s="19" t="s">
        <v>82</v>
      </c>
    </row>
    <row r="208" s="13" customFormat="1">
      <c r="A208" s="13"/>
      <c r="B208" s="237"/>
      <c r="C208" s="238"/>
      <c r="D208" s="233" t="s">
        <v>149</v>
      </c>
      <c r="E208" s="239" t="s">
        <v>19</v>
      </c>
      <c r="F208" s="240" t="s">
        <v>2344</v>
      </c>
      <c r="G208" s="238"/>
      <c r="H208" s="241">
        <v>4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149</v>
      </c>
      <c r="AU208" s="247" t="s">
        <v>82</v>
      </c>
      <c r="AV208" s="13" t="s">
        <v>82</v>
      </c>
      <c r="AW208" s="13" t="s">
        <v>33</v>
      </c>
      <c r="AX208" s="13" t="s">
        <v>80</v>
      </c>
      <c r="AY208" s="247" t="s">
        <v>138</v>
      </c>
    </row>
    <row r="209" s="2" customFormat="1" ht="24" customHeight="1">
      <c r="A209" s="40"/>
      <c r="B209" s="41"/>
      <c r="C209" s="220" t="s">
        <v>337</v>
      </c>
      <c r="D209" s="220" t="s">
        <v>140</v>
      </c>
      <c r="E209" s="221" t="s">
        <v>1912</v>
      </c>
      <c r="F209" s="222" t="s">
        <v>1913</v>
      </c>
      <c r="G209" s="223" t="s">
        <v>526</v>
      </c>
      <c r="H209" s="224">
        <v>14</v>
      </c>
      <c r="I209" s="225"/>
      <c r="J209" s="226">
        <f>ROUND(I209*H209,2)</f>
        <v>0</v>
      </c>
      <c r="K209" s="222" t="s">
        <v>144</v>
      </c>
      <c r="L209" s="46"/>
      <c r="M209" s="227" t="s">
        <v>19</v>
      </c>
      <c r="N209" s="228" t="s">
        <v>43</v>
      </c>
      <c r="O209" s="86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1" t="s">
        <v>145</v>
      </c>
      <c r="AT209" s="231" t="s">
        <v>140</v>
      </c>
      <c r="AU209" s="231" t="s">
        <v>82</v>
      </c>
      <c r="AY209" s="19" t="s">
        <v>138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9" t="s">
        <v>80</v>
      </c>
      <c r="BK209" s="232">
        <f>ROUND(I209*H209,2)</f>
        <v>0</v>
      </c>
      <c r="BL209" s="19" t="s">
        <v>145</v>
      </c>
      <c r="BM209" s="231" t="s">
        <v>2345</v>
      </c>
    </row>
    <row r="210" s="2" customFormat="1">
      <c r="A210" s="40"/>
      <c r="B210" s="41"/>
      <c r="C210" s="42"/>
      <c r="D210" s="233" t="s">
        <v>147</v>
      </c>
      <c r="E210" s="42"/>
      <c r="F210" s="234" t="s">
        <v>1913</v>
      </c>
      <c r="G210" s="42"/>
      <c r="H210" s="42"/>
      <c r="I210" s="138"/>
      <c r="J210" s="42"/>
      <c r="K210" s="42"/>
      <c r="L210" s="46"/>
      <c r="M210" s="235"/>
      <c r="N210" s="236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147</v>
      </c>
      <c r="AU210" s="19" t="s">
        <v>82</v>
      </c>
    </row>
    <row r="211" s="13" customFormat="1">
      <c r="A211" s="13"/>
      <c r="B211" s="237"/>
      <c r="C211" s="238"/>
      <c r="D211" s="233" t="s">
        <v>149</v>
      </c>
      <c r="E211" s="239" t="s">
        <v>19</v>
      </c>
      <c r="F211" s="240" t="s">
        <v>2346</v>
      </c>
      <c r="G211" s="238"/>
      <c r="H211" s="241">
        <v>14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149</v>
      </c>
      <c r="AU211" s="247" t="s">
        <v>82</v>
      </c>
      <c r="AV211" s="13" t="s">
        <v>82</v>
      </c>
      <c r="AW211" s="13" t="s">
        <v>33</v>
      </c>
      <c r="AX211" s="13" t="s">
        <v>80</v>
      </c>
      <c r="AY211" s="247" t="s">
        <v>138</v>
      </c>
    </row>
    <row r="212" s="2" customFormat="1" ht="24" customHeight="1">
      <c r="A212" s="40"/>
      <c r="B212" s="41"/>
      <c r="C212" s="220" t="s">
        <v>340</v>
      </c>
      <c r="D212" s="220" t="s">
        <v>140</v>
      </c>
      <c r="E212" s="221" t="s">
        <v>1053</v>
      </c>
      <c r="F212" s="222" t="s">
        <v>1054</v>
      </c>
      <c r="G212" s="223" t="s">
        <v>526</v>
      </c>
      <c r="H212" s="224">
        <v>4</v>
      </c>
      <c r="I212" s="225"/>
      <c r="J212" s="226">
        <f>ROUND(I212*H212,2)</f>
        <v>0</v>
      </c>
      <c r="K212" s="222" t="s">
        <v>144</v>
      </c>
      <c r="L212" s="46"/>
      <c r="M212" s="227" t="s">
        <v>19</v>
      </c>
      <c r="N212" s="228" t="s">
        <v>43</v>
      </c>
      <c r="O212" s="86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1" t="s">
        <v>145</v>
      </c>
      <c r="AT212" s="231" t="s">
        <v>140</v>
      </c>
      <c r="AU212" s="231" t="s">
        <v>82</v>
      </c>
      <c r="AY212" s="19" t="s">
        <v>138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9" t="s">
        <v>80</v>
      </c>
      <c r="BK212" s="232">
        <f>ROUND(I212*H212,2)</f>
        <v>0</v>
      </c>
      <c r="BL212" s="19" t="s">
        <v>145</v>
      </c>
      <c r="BM212" s="231" t="s">
        <v>2347</v>
      </c>
    </row>
    <row r="213" s="2" customFormat="1">
      <c r="A213" s="40"/>
      <c r="B213" s="41"/>
      <c r="C213" s="42"/>
      <c r="D213" s="233" t="s">
        <v>147</v>
      </c>
      <c r="E213" s="42"/>
      <c r="F213" s="234" t="s">
        <v>1054</v>
      </c>
      <c r="G213" s="42"/>
      <c r="H213" s="42"/>
      <c r="I213" s="138"/>
      <c r="J213" s="42"/>
      <c r="K213" s="42"/>
      <c r="L213" s="46"/>
      <c r="M213" s="235"/>
      <c r="N213" s="23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147</v>
      </c>
      <c r="AU213" s="19" t="s">
        <v>82</v>
      </c>
    </row>
    <row r="214" s="13" customFormat="1">
      <c r="A214" s="13"/>
      <c r="B214" s="237"/>
      <c r="C214" s="238"/>
      <c r="D214" s="233" t="s">
        <v>149</v>
      </c>
      <c r="E214" s="239" t="s">
        <v>19</v>
      </c>
      <c r="F214" s="240" t="s">
        <v>2348</v>
      </c>
      <c r="G214" s="238"/>
      <c r="H214" s="241">
        <v>4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149</v>
      </c>
      <c r="AU214" s="247" t="s">
        <v>82</v>
      </c>
      <c r="AV214" s="13" t="s">
        <v>82</v>
      </c>
      <c r="AW214" s="13" t="s">
        <v>33</v>
      </c>
      <c r="AX214" s="13" t="s">
        <v>80</v>
      </c>
      <c r="AY214" s="247" t="s">
        <v>138</v>
      </c>
    </row>
    <row r="215" s="2" customFormat="1" ht="16.5" customHeight="1">
      <c r="A215" s="40"/>
      <c r="B215" s="41"/>
      <c r="C215" s="220" t="s">
        <v>346</v>
      </c>
      <c r="D215" s="220" t="s">
        <v>140</v>
      </c>
      <c r="E215" s="221" t="s">
        <v>1916</v>
      </c>
      <c r="F215" s="222" t="s">
        <v>1917</v>
      </c>
      <c r="G215" s="223" t="s">
        <v>526</v>
      </c>
      <c r="H215" s="224">
        <v>14</v>
      </c>
      <c r="I215" s="225"/>
      <c r="J215" s="226">
        <f>ROUND(I215*H215,2)</f>
        <v>0</v>
      </c>
      <c r="K215" s="222" t="s">
        <v>144</v>
      </c>
      <c r="L215" s="46"/>
      <c r="M215" s="227" t="s">
        <v>19</v>
      </c>
      <c r="N215" s="228" t="s">
        <v>43</v>
      </c>
      <c r="O215" s="86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1" t="s">
        <v>145</v>
      </c>
      <c r="AT215" s="231" t="s">
        <v>140</v>
      </c>
      <c r="AU215" s="231" t="s">
        <v>82</v>
      </c>
      <c r="AY215" s="19" t="s">
        <v>138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9" t="s">
        <v>80</v>
      </c>
      <c r="BK215" s="232">
        <f>ROUND(I215*H215,2)</f>
        <v>0</v>
      </c>
      <c r="BL215" s="19" t="s">
        <v>145</v>
      </c>
      <c r="BM215" s="231" t="s">
        <v>2349</v>
      </c>
    </row>
    <row r="216" s="2" customFormat="1">
      <c r="A216" s="40"/>
      <c r="B216" s="41"/>
      <c r="C216" s="42"/>
      <c r="D216" s="233" t="s">
        <v>147</v>
      </c>
      <c r="E216" s="42"/>
      <c r="F216" s="234" t="s">
        <v>1917</v>
      </c>
      <c r="G216" s="42"/>
      <c r="H216" s="42"/>
      <c r="I216" s="138"/>
      <c r="J216" s="42"/>
      <c r="K216" s="42"/>
      <c r="L216" s="46"/>
      <c r="M216" s="235"/>
      <c r="N216" s="236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147</v>
      </c>
      <c r="AU216" s="19" t="s">
        <v>82</v>
      </c>
    </row>
    <row r="217" s="13" customFormat="1">
      <c r="A217" s="13"/>
      <c r="B217" s="237"/>
      <c r="C217" s="238"/>
      <c r="D217" s="233" t="s">
        <v>149</v>
      </c>
      <c r="E217" s="239" t="s">
        <v>19</v>
      </c>
      <c r="F217" s="240" t="s">
        <v>2350</v>
      </c>
      <c r="G217" s="238"/>
      <c r="H217" s="241">
        <v>14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149</v>
      </c>
      <c r="AU217" s="247" t="s">
        <v>82</v>
      </c>
      <c r="AV217" s="13" t="s">
        <v>82</v>
      </c>
      <c r="AW217" s="13" t="s">
        <v>33</v>
      </c>
      <c r="AX217" s="13" t="s">
        <v>80</v>
      </c>
      <c r="AY217" s="247" t="s">
        <v>138</v>
      </c>
    </row>
    <row r="218" s="2" customFormat="1" ht="16.5" customHeight="1">
      <c r="A218" s="40"/>
      <c r="B218" s="41"/>
      <c r="C218" s="220" t="s">
        <v>354</v>
      </c>
      <c r="D218" s="220" t="s">
        <v>140</v>
      </c>
      <c r="E218" s="221" t="s">
        <v>1059</v>
      </c>
      <c r="F218" s="222" t="s">
        <v>1060</v>
      </c>
      <c r="G218" s="223" t="s">
        <v>526</v>
      </c>
      <c r="H218" s="224">
        <v>4</v>
      </c>
      <c r="I218" s="225"/>
      <c r="J218" s="226">
        <f>ROUND(I218*H218,2)</f>
        <v>0</v>
      </c>
      <c r="K218" s="222" t="s">
        <v>144</v>
      </c>
      <c r="L218" s="46"/>
      <c r="M218" s="227" t="s">
        <v>19</v>
      </c>
      <c r="N218" s="228" t="s">
        <v>43</v>
      </c>
      <c r="O218" s="8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145</v>
      </c>
      <c r="AT218" s="231" t="s">
        <v>140</v>
      </c>
      <c r="AU218" s="231" t="s">
        <v>82</v>
      </c>
      <c r="AY218" s="19" t="s">
        <v>138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9" t="s">
        <v>80</v>
      </c>
      <c r="BK218" s="232">
        <f>ROUND(I218*H218,2)</f>
        <v>0</v>
      </c>
      <c r="BL218" s="19" t="s">
        <v>145</v>
      </c>
      <c r="BM218" s="231" t="s">
        <v>2351</v>
      </c>
    </row>
    <row r="219" s="2" customFormat="1">
      <c r="A219" s="40"/>
      <c r="B219" s="41"/>
      <c r="C219" s="42"/>
      <c r="D219" s="233" t="s">
        <v>147</v>
      </c>
      <c r="E219" s="42"/>
      <c r="F219" s="234" t="s">
        <v>1060</v>
      </c>
      <c r="G219" s="42"/>
      <c r="H219" s="42"/>
      <c r="I219" s="138"/>
      <c r="J219" s="42"/>
      <c r="K219" s="42"/>
      <c r="L219" s="46"/>
      <c r="M219" s="235"/>
      <c r="N219" s="23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147</v>
      </c>
      <c r="AU219" s="19" t="s">
        <v>82</v>
      </c>
    </row>
    <row r="220" s="13" customFormat="1">
      <c r="A220" s="13"/>
      <c r="B220" s="237"/>
      <c r="C220" s="238"/>
      <c r="D220" s="233" t="s">
        <v>149</v>
      </c>
      <c r="E220" s="239" t="s">
        <v>19</v>
      </c>
      <c r="F220" s="240" t="s">
        <v>2352</v>
      </c>
      <c r="G220" s="238"/>
      <c r="H220" s="241">
        <v>4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149</v>
      </c>
      <c r="AU220" s="247" t="s">
        <v>82</v>
      </c>
      <c r="AV220" s="13" t="s">
        <v>82</v>
      </c>
      <c r="AW220" s="13" t="s">
        <v>33</v>
      </c>
      <c r="AX220" s="13" t="s">
        <v>80</v>
      </c>
      <c r="AY220" s="247" t="s">
        <v>138</v>
      </c>
    </row>
    <row r="221" s="2" customFormat="1" ht="24" customHeight="1">
      <c r="A221" s="40"/>
      <c r="B221" s="41"/>
      <c r="C221" s="220" t="s">
        <v>360</v>
      </c>
      <c r="D221" s="220" t="s">
        <v>140</v>
      </c>
      <c r="E221" s="221" t="s">
        <v>1067</v>
      </c>
      <c r="F221" s="222" t="s">
        <v>1068</v>
      </c>
      <c r="G221" s="223" t="s">
        <v>184</v>
      </c>
      <c r="H221" s="224">
        <v>1177.2139999999999</v>
      </c>
      <c r="I221" s="225"/>
      <c r="J221" s="226">
        <f>ROUND(I221*H221,2)</f>
        <v>0</v>
      </c>
      <c r="K221" s="222" t="s">
        <v>144</v>
      </c>
      <c r="L221" s="46"/>
      <c r="M221" s="227" t="s">
        <v>19</v>
      </c>
      <c r="N221" s="228" t="s">
        <v>43</v>
      </c>
      <c r="O221" s="86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1" t="s">
        <v>145</v>
      </c>
      <c r="AT221" s="231" t="s">
        <v>140</v>
      </c>
      <c r="AU221" s="231" t="s">
        <v>82</v>
      </c>
      <c r="AY221" s="19" t="s">
        <v>138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9" t="s">
        <v>80</v>
      </c>
      <c r="BK221" s="232">
        <f>ROUND(I221*H221,2)</f>
        <v>0</v>
      </c>
      <c r="BL221" s="19" t="s">
        <v>145</v>
      </c>
      <c r="BM221" s="231" t="s">
        <v>2353</v>
      </c>
    </row>
    <row r="222" s="2" customFormat="1">
      <c r="A222" s="40"/>
      <c r="B222" s="41"/>
      <c r="C222" s="42"/>
      <c r="D222" s="233" t="s">
        <v>147</v>
      </c>
      <c r="E222" s="42"/>
      <c r="F222" s="234" t="s">
        <v>1068</v>
      </c>
      <c r="G222" s="42"/>
      <c r="H222" s="42"/>
      <c r="I222" s="138"/>
      <c r="J222" s="42"/>
      <c r="K222" s="42"/>
      <c r="L222" s="46"/>
      <c r="M222" s="235"/>
      <c r="N222" s="236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147</v>
      </c>
      <c r="AU222" s="19" t="s">
        <v>82</v>
      </c>
    </row>
    <row r="223" s="14" customFormat="1">
      <c r="A223" s="14"/>
      <c r="B223" s="249"/>
      <c r="C223" s="250"/>
      <c r="D223" s="233" t="s">
        <v>149</v>
      </c>
      <c r="E223" s="251" t="s">
        <v>19</v>
      </c>
      <c r="F223" s="252" t="s">
        <v>1070</v>
      </c>
      <c r="G223" s="250"/>
      <c r="H223" s="251" t="s">
        <v>19</v>
      </c>
      <c r="I223" s="253"/>
      <c r="J223" s="250"/>
      <c r="K223" s="250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149</v>
      </c>
      <c r="AU223" s="258" t="s">
        <v>82</v>
      </c>
      <c r="AV223" s="14" t="s">
        <v>80</v>
      </c>
      <c r="AW223" s="14" t="s">
        <v>33</v>
      </c>
      <c r="AX223" s="14" t="s">
        <v>72</v>
      </c>
      <c r="AY223" s="258" t="s">
        <v>138</v>
      </c>
    </row>
    <row r="224" s="13" customFormat="1">
      <c r="A224" s="13"/>
      <c r="B224" s="237"/>
      <c r="C224" s="238"/>
      <c r="D224" s="233" t="s">
        <v>149</v>
      </c>
      <c r="E224" s="239" t="s">
        <v>19</v>
      </c>
      <c r="F224" s="240" t="s">
        <v>2354</v>
      </c>
      <c r="G224" s="238"/>
      <c r="H224" s="241">
        <v>74.775000000000006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149</v>
      </c>
      <c r="AU224" s="247" t="s">
        <v>82</v>
      </c>
      <c r="AV224" s="13" t="s">
        <v>82</v>
      </c>
      <c r="AW224" s="13" t="s">
        <v>33</v>
      </c>
      <c r="AX224" s="13" t="s">
        <v>72</v>
      </c>
      <c r="AY224" s="247" t="s">
        <v>138</v>
      </c>
    </row>
    <row r="225" s="13" customFormat="1">
      <c r="A225" s="13"/>
      <c r="B225" s="237"/>
      <c r="C225" s="238"/>
      <c r="D225" s="233" t="s">
        <v>149</v>
      </c>
      <c r="E225" s="239" t="s">
        <v>19</v>
      </c>
      <c r="F225" s="240" t="s">
        <v>2355</v>
      </c>
      <c r="G225" s="238"/>
      <c r="H225" s="241">
        <v>204.19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149</v>
      </c>
      <c r="AU225" s="247" t="s">
        <v>82</v>
      </c>
      <c r="AV225" s="13" t="s">
        <v>82</v>
      </c>
      <c r="AW225" s="13" t="s">
        <v>33</v>
      </c>
      <c r="AX225" s="13" t="s">
        <v>72</v>
      </c>
      <c r="AY225" s="247" t="s">
        <v>138</v>
      </c>
    </row>
    <row r="226" s="13" customFormat="1">
      <c r="A226" s="13"/>
      <c r="B226" s="237"/>
      <c r="C226" s="238"/>
      <c r="D226" s="233" t="s">
        <v>149</v>
      </c>
      <c r="E226" s="239" t="s">
        <v>19</v>
      </c>
      <c r="F226" s="240" t="s">
        <v>2356</v>
      </c>
      <c r="G226" s="238"/>
      <c r="H226" s="241">
        <v>309.642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149</v>
      </c>
      <c r="AU226" s="247" t="s">
        <v>82</v>
      </c>
      <c r="AV226" s="13" t="s">
        <v>82</v>
      </c>
      <c r="AW226" s="13" t="s">
        <v>33</v>
      </c>
      <c r="AX226" s="13" t="s">
        <v>72</v>
      </c>
      <c r="AY226" s="247" t="s">
        <v>138</v>
      </c>
    </row>
    <row r="227" s="16" customFormat="1">
      <c r="A227" s="16"/>
      <c r="B227" s="287"/>
      <c r="C227" s="288"/>
      <c r="D227" s="233" t="s">
        <v>149</v>
      </c>
      <c r="E227" s="289" t="s">
        <v>19</v>
      </c>
      <c r="F227" s="290" t="s">
        <v>1074</v>
      </c>
      <c r="G227" s="288"/>
      <c r="H227" s="291">
        <v>588.60699999999997</v>
      </c>
      <c r="I227" s="292"/>
      <c r="J227" s="288"/>
      <c r="K227" s="288"/>
      <c r="L227" s="293"/>
      <c r="M227" s="294"/>
      <c r="N227" s="295"/>
      <c r="O227" s="295"/>
      <c r="P227" s="295"/>
      <c r="Q227" s="295"/>
      <c r="R227" s="295"/>
      <c r="S227" s="295"/>
      <c r="T227" s="29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97" t="s">
        <v>149</v>
      </c>
      <c r="AU227" s="297" t="s">
        <v>82</v>
      </c>
      <c r="AV227" s="16" t="s">
        <v>155</v>
      </c>
      <c r="AW227" s="16" t="s">
        <v>33</v>
      </c>
      <c r="AX227" s="16" t="s">
        <v>72</v>
      </c>
      <c r="AY227" s="297" t="s">
        <v>138</v>
      </c>
    </row>
    <row r="228" s="13" customFormat="1">
      <c r="A228" s="13"/>
      <c r="B228" s="237"/>
      <c r="C228" s="238"/>
      <c r="D228" s="233" t="s">
        <v>149</v>
      </c>
      <c r="E228" s="239" t="s">
        <v>19</v>
      </c>
      <c r="F228" s="240" t="s">
        <v>2357</v>
      </c>
      <c r="G228" s="238"/>
      <c r="H228" s="241">
        <v>588.60699999999997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149</v>
      </c>
      <c r="AU228" s="247" t="s">
        <v>82</v>
      </c>
      <c r="AV228" s="13" t="s">
        <v>82</v>
      </c>
      <c r="AW228" s="13" t="s">
        <v>33</v>
      </c>
      <c r="AX228" s="13" t="s">
        <v>72</v>
      </c>
      <c r="AY228" s="247" t="s">
        <v>138</v>
      </c>
    </row>
    <row r="229" s="15" customFormat="1">
      <c r="A229" s="15"/>
      <c r="B229" s="276"/>
      <c r="C229" s="277"/>
      <c r="D229" s="233" t="s">
        <v>149</v>
      </c>
      <c r="E229" s="278" t="s">
        <v>19</v>
      </c>
      <c r="F229" s="279" t="s">
        <v>953</v>
      </c>
      <c r="G229" s="277"/>
      <c r="H229" s="280">
        <v>1177.2139999999999</v>
      </c>
      <c r="I229" s="281"/>
      <c r="J229" s="277"/>
      <c r="K229" s="277"/>
      <c r="L229" s="282"/>
      <c r="M229" s="283"/>
      <c r="N229" s="284"/>
      <c r="O229" s="284"/>
      <c r="P229" s="284"/>
      <c r="Q229" s="284"/>
      <c r="R229" s="284"/>
      <c r="S229" s="284"/>
      <c r="T229" s="28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6" t="s">
        <v>149</v>
      </c>
      <c r="AU229" s="286" t="s">
        <v>82</v>
      </c>
      <c r="AV229" s="15" t="s">
        <v>145</v>
      </c>
      <c r="AW229" s="15" t="s">
        <v>33</v>
      </c>
      <c r="AX229" s="15" t="s">
        <v>80</v>
      </c>
      <c r="AY229" s="286" t="s">
        <v>138</v>
      </c>
    </row>
    <row r="230" s="2" customFormat="1" ht="24" customHeight="1">
      <c r="A230" s="40"/>
      <c r="B230" s="41"/>
      <c r="C230" s="220" t="s">
        <v>366</v>
      </c>
      <c r="D230" s="220" t="s">
        <v>140</v>
      </c>
      <c r="E230" s="221" t="s">
        <v>1076</v>
      </c>
      <c r="F230" s="222" t="s">
        <v>1077</v>
      </c>
      <c r="G230" s="223" t="s">
        <v>184</v>
      </c>
      <c r="H230" s="224">
        <v>262.608</v>
      </c>
      <c r="I230" s="225"/>
      <c r="J230" s="226">
        <f>ROUND(I230*H230,2)</f>
        <v>0</v>
      </c>
      <c r="K230" s="222" t="s">
        <v>144</v>
      </c>
      <c r="L230" s="46"/>
      <c r="M230" s="227" t="s">
        <v>19</v>
      </c>
      <c r="N230" s="228" t="s">
        <v>43</v>
      </c>
      <c r="O230" s="86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1" t="s">
        <v>145</v>
      </c>
      <c r="AT230" s="231" t="s">
        <v>140</v>
      </c>
      <c r="AU230" s="231" t="s">
        <v>82</v>
      </c>
      <c r="AY230" s="19" t="s">
        <v>138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9" t="s">
        <v>80</v>
      </c>
      <c r="BK230" s="232">
        <f>ROUND(I230*H230,2)</f>
        <v>0</v>
      </c>
      <c r="BL230" s="19" t="s">
        <v>145</v>
      </c>
      <c r="BM230" s="231" t="s">
        <v>2358</v>
      </c>
    </row>
    <row r="231" s="2" customFormat="1">
      <c r="A231" s="40"/>
      <c r="B231" s="41"/>
      <c r="C231" s="42"/>
      <c r="D231" s="233" t="s">
        <v>147</v>
      </c>
      <c r="E231" s="42"/>
      <c r="F231" s="234" t="s">
        <v>1077</v>
      </c>
      <c r="G231" s="42"/>
      <c r="H231" s="42"/>
      <c r="I231" s="138"/>
      <c r="J231" s="42"/>
      <c r="K231" s="42"/>
      <c r="L231" s="46"/>
      <c r="M231" s="235"/>
      <c r="N231" s="23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147</v>
      </c>
      <c r="AU231" s="19" t="s">
        <v>82</v>
      </c>
    </row>
    <row r="232" s="13" customFormat="1">
      <c r="A232" s="13"/>
      <c r="B232" s="237"/>
      <c r="C232" s="238"/>
      <c r="D232" s="233" t="s">
        <v>149</v>
      </c>
      <c r="E232" s="239" t="s">
        <v>19</v>
      </c>
      <c r="F232" s="240" t="s">
        <v>2359</v>
      </c>
      <c r="G232" s="238"/>
      <c r="H232" s="241">
        <v>831.21500000000003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149</v>
      </c>
      <c r="AU232" s="247" t="s">
        <v>82</v>
      </c>
      <c r="AV232" s="13" t="s">
        <v>82</v>
      </c>
      <c r="AW232" s="13" t="s">
        <v>33</v>
      </c>
      <c r="AX232" s="13" t="s">
        <v>72</v>
      </c>
      <c r="AY232" s="247" t="s">
        <v>138</v>
      </c>
    </row>
    <row r="233" s="13" customFormat="1">
      <c r="A233" s="13"/>
      <c r="B233" s="237"/>
      <c r="C233" s="238"/>
      <c r="D233" s="233" t="s">
        <v>149</v>
      </c>
      <c r="E233" s="239" t="s">
        <v>19</v>
      </c>
      <c r="F233" s="240" t="s">
        <v>2360</v>
      </c>
      <c r="G233" s="238"/>
      <c r="H233" s="241">
        <v>-588.60699999999997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149</v>
      </c>
      <c r="AU233" s="247" t="s">
        <v>82</v>
      </c>
      <c r="AV233" s="13" t="s">
        <v>82</v>
      </c>
      <c r="AW233" s="13" t="s">
        <v>33</v>
      </c>
      <c r="AX233" s="13" t="s">
        <v>72</v>
      </c>
      <c r="AY233" s="247" t="s">
        <v>138</v>
      </c>
    </row>
    <row r="234" s="13" customFormat="1">
      <c r="A234" s="13"/>
      <c r="B234" s="237"/>
      <c r="C234" s="238"/>
      <c r="D234" s="233" t="s">
        <v>149</v>
      </c>
      <c r="E234" s="239" t="s">
        <v>19</v>
      </c>
      <c r="F234" s="240" t="s">
        <v>2361</v>
      </c>
      <c r="G234" s="238"/>
      <c r="H234" s="241">
        <v>20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149</v>
      </c>
      <c r="AU234" s="247" t="s">
        <v>82</v>
      </c>
      <c r="AV234" s="13" t="s">
        <v>82</v>
      </c>
      <c r="AW234" s="13" t="s">
        <v>33</v>
      </c>
      <c r="AX234" s="13" t="s">
        <v>72</v>
      </c>
      <c r="AY234" s="247" t="s">
        <v>138</v>
      </c>
    </row>
    <row r="235" s="15" customFormat="1">
      <c r="A235" s="15"/>
      <c r="B235" s="276"/>
      <c r="C235" s="277"/>
      <c r="D235" s="233" t="s">
        <v>149</v>
      </c>
      <c r="E235" s="278" t="s">
        <v>19</v>
      </c>
      <c r="F235" s="279" t="s">
        <v>953</v>
      </c>
      <c r="G235" s="277"/>
      <c r="H235" s="280">
        <v>262.608</v>
      </c>
      <c r="I235" s="281"/>
      <c r="J235" s="277"/>
      <c r="K235" s="277"/>
      <c r="L235" s="282"/>
      <c r="M235" s="283"/>
      <c r="N235" s="284"/>
      <c r="O235" s="284"/>
      <c r="P235" s="284"/>
      <c r="Q235" s="284"/>
      <c r="R235" s="284"/>
      <c r="S235" s="284"/>
      <c r="T235" s="28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6" t="s">
        <v>149</v>
      </c>
      <c r="AU235" s="286" t="s">
        <v>82</v>
      </c>
      <c r="AV235" s="15" t="s">
        <v>145</v>
      </c>
      <c r="AW235" s="15" t="s">
        <v>33</v>
      </c>
      <c r="AX235" s="15" t="s">
        <v>80</v>
      </c>
      <c r="AY235" s="286" t="s">
        <v>138</v>
      </c>
    </row>
    <row r="236" s="2" customFormat="1" ht="24" customHeight="1">
      <c r="A236" s="40"/>
      <c r="B236" s="41"/>
      <c r="C236" s="220" t="s">
        <v>371</v>
      </c>
      <c r="D236" s="220" t="s">
        <v>140</v>
      </c>
      <c r="E236" s="221" t="s">
        <v>1083</v>
      </c>
      <c r="F236" s="222" t="s">
        <v>1084</v>
      </c>
      <c r="G236" s="223" t="s">
        <v>184</v>
      </c>
      <c r="H236" s="224">
        <v>2626.0799999999999</v>
      </c>
      <c r="I236" s="225"/>
      <c r="J236" s="226">
        <f>ROUND(I236*H236,2)</f>
        <v>0</v>
      </c>
      <c r="K236" s="222" t="s">
        <v>144</v>
      </c>
      <c r="L236" s="46"/>
      <c r="M236" s="227" t="s">
        <v>19</v>
      </c>
      <c r="N236" s="228" t="s">
        <v>43</v>
      </c>
      <c r="O236" s="86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1" t="s">
        <v>145</v>
      </c>
      <c r="AT236" s="231" t="s">
        <v>140</v>
      </c>
      <c r="AU236" s="231" t="s">
        <v>82</v>
      </c>
      <c r="AY236" s="19" t="s">
        <v>138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9" t="s">
        <v>80</v>
      </c>
      <c r="BK236" s="232">
        <f>ROUND(I236*H236,2)</f>
        <v>0</v>
      </c>
      <c r="BL236" s="19" t="s">
        <v>145</v>
      </c>
      <c r="BM236" s="231" t="s">
        <v>2362</v>
      </c>
    </row>
    <row r="237" s="2" customFormat="1">
      <c r="A237" s="40"/>
      <c r="B237" s="41"/>
      <c r="C237" s="42"/>
      <c r="D237" s="233" t="s">
        <v>147</v>
      </c>
      <c r="E237" s="42"/>
      <c r="F237" s="234" t="s">
        <v>1084</v>
      </c>
      <c r="G237" s="42"/>
      <c r="H237" s="42"/>
      <c r="I237" s="138"/>
      <c r="J237" s="42"/>
      <c r="K237" s="42"/>
      <c r="L237" s="46"/>
      <c r="M237" s="235"/>
      <c r="N237" s="23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147</v>
      </c>
      <c r="AU237" s="19" t="s">
        <v>82</v>
      </c>
    </row>
    <row r="238" s="14" customFormat="1">
      <c r="A238" s="14"/>
      <c r="B238" s="249"/>
      <c r="C238" s="250"/>
      <c r="D238" s="233" t="s">
        <v>149</v>
      </c>
      <c r="E238" s="251" t="s">
        <v>19</v>
      </c>
      <c r="F238" s="252" t="s">
        <v>1086</v>
      </c>
      <c r="G238" s="250"/>
      <c r="H238" s="251" t="s">
        <v>19</v>
      </c>
      <c r="I238" s="253"/>
      <c r="J238" s="250"/>
      <c r="K238" s="250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149</v>
      </c>
      <c r="AU238" s="258" t="s">
        <v>82</v>
      </c>
      <c r="AV238" s="14" t="s">
        <v>80</v>
      </c>
      <c r="AW238" s="14" t="s">
        <v>33</v>
      </c>
      <c r="AX238" s="14" t="s">
        <v>72</v>
      </c>
      <c r="AY238" s="258" t="s">
        <v>138</v>
      </c>
    </row>
    <row r="239" s="13" customFormat="1">
      <c r="A239" s="13"/>
      <c r="B239" s="237"/>
      <c r="C239" s="238"/>
      <c r="D239" s="233" t="s">
        <v>149</v>
      </c>
      <c r="E239" s="239" t="s">
        <v>19</v>
      </c>
      <c r="F239" s="240" t="s">
        <v>2363</v>
      </c>
      <c r="G239" s="238"/>
      <c r="H239" s="241">
        <v>2626.0799999999999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149</v>
      </c>
      <c r="AU239" s="247" t="s">
        <v>82</v>
      </c>
      <c r="AV239" s="13" t="s">
        <v>82</v>
      </c>
      <c r="AW239" s="13" t="s">
        <v>33</v>
      </c>
      <c r="AX239" s="13" t="s">
        <v>80</v>
      </c>
      <c r="AY239" s="247" t="s">
        <v>138</v>
      </c>
    </row>
    <row r="240" s="2" customFormat="1" ht="16.5" customHeight="1">
      <c r="A240" s="40"/>
      <c r="B240" s="41"/>
      <c r="C240" s="220" t="s">
        <v>378</v>
      </c>
      <c r="D240" s="220" t="s">
        <v>140</v>
      </c>
      <c r="E240" s="221" t="s">
        <v>1088</v>
      </c>
      <c r="F240" s="222" t="s">
        <v>1089</v>
      </c>
      <c r="G240" s="223" t="s">
        <v>184</v>
      </c>
      <c r="H240" s="224">
        <v>588.60699999999997</v>
      </c>
      <c r="I240" s="225"/>
      <c r="J240" s="226">
        <f>ROUND(I240*H240,2)</f>
        <v>0</v>
      </c>
      <c r="K240" s="222" t="s">
        <v>144</v>
      </c>
      <c r="L240" s="46"/>
      <c r="M240" s="227" t="s">
        <v>19</v>
      </c>
      <c r="N240" s="228" t="s">
        <v>43</v>
      </c>
      <c r="O240" s="86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1" t="s">
        <v>145</v>
      </c>
      <c r="AT240" s="231" t="s">
        <v>140</v>
      </c>
      <c r="AU240" s="231" t="s">
        <v>82</v>
      </c>
      <c r="AY240" s="19" t="s">
        <v>138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9" t="s">
        <v>80</v>
      </c>
      <c r="BK240" s="232">
        <f>ROUND(I240*H240,2)</f>
        <v>0</v>
      </c>
      <c r="BL240" s="19" t="s">
        <v>145</v>
      </c>
      <c r="BM240" s="231" t="s">
        <v>2364</v>
      </c>
    </row>
    <row r="241" s="2" customFormat="1">
      <c r="A241" s="40"/>
      <c r="B241" s="41"/>
      <c r="C241" s="42"/>
      <c r="D241" s="233" t="s">
        <v>147</v>
      </c>
      <c r="E241" s="42"/>
      <c r="F241" s="234" t="s">
        <v>1089</v>
      </c>
      <c r="G241" s="42"/>
      <c r="H241" s="42"/>
      <c r="I241" s="138"/>
      <c r="J241" s="42"/>
      <c r="K241" s="42"/>
      <c r="L241" s="46"/>
      <c r="M241" s="235"/>
      <c r="N241" s="23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147</v>
      </c>
      <c r="AU241" s="19" t="s">
        <v>82</v>
      </c>
    </row>
    <row r="242" s="14" customFormat="1">
      <c r="A242" s="14"/>
      <c r="B242" s="249"/>
      <c r="C242" s="250"/>
      <c r="D242" s="233" t="s">
        <v>149</v>
      </c>
      <c r="E242" s="251" t="s">
        <v>19</v>
      </c>
      <c r="F242" s="252" t="s">
        <v>1091</v>
      </c>
      <c r="G242" s="250"/>
      <c r="H242" s="251" t="s">
        <v>19</v>
      </c>
      <c r="I242" s="253"/>
      <c r="J242" s="250"/>
      <c r="K242" s="250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149</v>
      </c>
      <c r="AU242" s="258" t="s">
        <v>82</v>
      </c>
      <c r="AV242" s="14" t="s">
        <v>80</v>
      </c>
      <c r="AW242" s="14" t="s">
        <v>33</v>
      </c>
      <c r="AX242" s="14" t="s">
        <v>72</v>
      </c>
      <c r="AY242" s="258" t="s">
        <v>138</v>
      </c>
    </row>
    <row r="243" s="13" customFormat="1">
      <c r="A243" s="13"/>
      <c r="B243" s="237"/>
      <c r="C243" s="238"/>
      <c r="D243" s="233" t="s">
        <v>149</v>
      </c>
      <c r="E243" s="239" t="s">
        <v>19</v>
      </c>
      <c r="F243" s="240" t="s">
        <v>2354</v>
      </c>
      <c r="G243" s="238"/>
      <c r="H243" s="241">
        <v>74.775000000000006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149</v>
      </c>
      <c r="AU243" s="247" t="s">
        <v>82</v>
      </c>
      <c r="AV243" s="13" t="s">
        <v>82</v>
      </c>
      <c r="AW243" s="13" t="s">
        <v>33</v>
      </c>
      <c r="AX243" s="13" t="s">
        <v>72</v>
      </c>
      <c r="AY243" s="247" t="s">
        <v>138</v>
      </c>
    </row>
    <row r="244" s="13" customFormat="1">
      <c r="A244" s="13"/>
      <c r="B244" s="237"/>
      <c r="C244" s="238"/>
      <c r="D244" s="233" t="s">
        <v>149</v>
      </c>
      <c r="E244" s="239" t="s">
        <v>19</v>
      </c>
      <c r="F244" s="240" t="s">
        <v>2355</v>
      </c>
      <c r="G244" s="238"/>
      <c r="H244" s="241">
        <v>204.19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149</v>
      </c>
      <c r="AU244" s="247" t="s">
        <v>82</v>
      </c>
      <c r="AV244" s="13" t="s">
        <v>82</v>
      </c>
      <c r="AW244" s="13" t="s">
        <v>33</v>
      </c>
      <c r="AX244" s="13" t="s">
        <v>72</v>
      </c>
      <c r="AY244" s="247" t="s">
        <v>138</v>
      </c>
    </row>
    <row r="245" s="13" customFormat="1">
      <c r="A245" s="13"/>
      <c r="B245" s="237"/>
      <c r="C245" s="238"/>
      <c r="D245" s="233" t="s">
        <v>149</v>
      </c>
      <c r="E245" s="239" t="s">
        <v>19</v>
      </c>
      <c r="F245" s="240" t="s">
        <v>2356</v>
      </c>
      <c r="G245" s="238"/>
      <c r="H245" s="241">
        <v>309.642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149</v>
      </c>
      <c r="AU245" s="247" t="s">
        <v>82</v>
      </c>
      <c r="AV245" s="13" t="s">
        <v>82</v>
      </c>
      <c r="AW245" s="13" t="s">
        <v>33</v>
      </c>
      <c r="AX245" s="13" t="s">
        <v>72</v>
      </c>
      <c r="AY245" s="247" t="s">
        <v>138</v>
      </c>
    </row>
    <row r="246" s="15" customFormat="1">
      <c r="A246" s="15"/>
      <c r="B246" s="276"/>
      <c r="C246" s="277"/>
      <c r="D246" s="233" t="s">
        <v>149</v>
      </c>
      <c r="E246" s="278" t="s">
        <v>19</v>
      </c>
      <c r="F246" s="279" t="s">
        <v>953</v>
      </c>
      <c r="G246" s="277"/>
      <c r="H246" s="280">
        <v>588.60699999999997</v>
      </c>
      <c r="I246" s="281"/>
      <c r="J246" s="277"/>
      <c r="K246" s="277"/>
      <c r="L246" s="282"/>
      <c r="M246" s="283"/>
      <c r="N246" s="284"/>
      <c r="O246" s="284"/>
      <c r="P246" s="284"/>
      <c r="Q246" s="284"/>
      <c r="R246" s="284"/>
      <c r="S246" s="284"/>
      <c r="T246" s="28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6" t="s">
        <v>149</v>
      </c>
      <c r="AU246" s="286" t="s">
        <v>82</v>
      </c>
      <c r="AV246" s="15" t="s">
        <v>145</v>
      </c>
      <c r="AW246" s="15" t="s">
        <v>33</v>
      </c>
      <c r="AX246" s="15" t="s">
        <v>80</v>
      </c>
      <c r="AY246" s="286" t="s">
        <v>138</v>
      </c>
    </row>
    <row r="247" s="2" customFormat="1" ht="24" customHeight="1">
      <c r="A247" s="40"/>
      <c r="B247" s="41"/>
      <c r="C247" s="220" t="s">
        <v>385</v>
      </c>
      <c r="D247" s="220" t="s">
        <v>140</v>
      </c>
      <c r="E247" s="221" t="s">
        <v>1092</v>
      </c>
      <c r="F247" s="222" t="s">
        <v>1093</v>
      </c>
      <c r="G247" s="223" t="s">
        <v>184</v>
      </c>
      <c r="H247" s="224">
        <v>74.775000000000006</v>
      </c>
      <c r="I247" s="225"/>
      <c r="J247" s="226">
        <f>ROUND(I247*H247,2)</f>
        <v>0</v>
      </c>
      <c r="K247" s="222" t="s">
        <v>144</v>
      </c>
      <c r="L247" s="46"/>
      <c r="M247" s="227" t="s">
        <v>19</v>
      </c>
      <c r="N247" s="228" t="s">
        <v>43</v>
      </c>
      <c r="O247" s="8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1" t="s">
        <v>145</v>
      </c>
      <c r="AT247" s="231" t="s">
        <v>140</v>
      </c>
      <c r="AU247" s="231" t="s">
        <v>82</v>
      </c>
      <c r="AY247" s="19" t="s">
        <v>138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9" t="s">
        <v>80</v>
      </c>
      <c r="BK247" s="232">
        <f>ROUND(I247*H247,2)</f>
        <v>0</v>
      </c>
      <c r="BL247" s="19" t="s">
        <v>145</v>
      </c>
      <c r="BM247" s="231" t="s">
        <v>2365</v>
      </c>
    </row>
    <row r="248" s="2" customFormat="1">
      <c r="A248" s="40"/>
      <c r="B248" s="41"/>
      <c r="C248" s="42"/>
      <c r="D248" s="233" t="s">
        <v>147</v>
      </c>
      <c r="E248" s="42"/>
      <c r="F248" s="234" t="s">
        <v>1093</v>
      </c>
      <c r="G248" s="42"/>
      <c r="H248" s="42"/>
      <c r="I248" s="138"/>
      <c r="J248" s="42"/>
      <c r="K248" s="42"/>
      <c r="L248" s="46"/>
      <c r="M248" s="235"/>
      <c r="N248" s="23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147</v>
      </c>
      <c r="AU248" s="19" t="s">
        <v>82</v>
      </c>
    </row>
    <row r="249" s="13" customFormat="1">
      <c r="A249" s="13"/>
      <c r="B249" s="237"/>
      <c r="C249" s="238"/>
      <c r="D249" s="233" t="s">
        <v>149</v>
      </c>
      <c r="E249" s="239" t="s">
        <v>19</v>
      </c>
      <c r="F249" s="240" t="s">
        <v>2366</v>
      </c>
      <c r="G249" s="238"/>
      <c r="H249" s="241">
        <v>62.100000000000001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149</v>
      </c>
      <c r="AU249" s="247" t="s">
        <v>82</v>
      </c>
      <c r="AV249" s="13" t="s">
        <v>82</v>
      </c>
      <c r="AW249" s="13" t="s">
        <v>33</v>
      </c>
      <c r="AX249" s="13" t="s">
        <v>72</v>
      </c>
      <c r="AY249" s="247" t="s">
        <v>138</v>
      </c>
    </row>
    <row r="250" s="16" customFormat="1">
      <c r="A250" s="16"/>
      <c r="B250" s="287"/>
      <c r="C250" s="288"/>
      <c r="D250" s="233" t="s">
        <v>149</v>
      </c>
      <c r="E250" s="289" t="s">
        <v>19</v>
      </c>
      <c r="F250" s="290" t="s">
        <v>1074</v>
      </c>
      <c r="G250" s="288"/>
      <c r="H250" s="291">
        <v>62.100000000000001</v>
      </c>
      <c r="I250" s="292"/>
      <c r="J250" s="288"/>
      <c r="K250" s="288"/>
      <c r="L250" s="293"/>
      <c r="M250" s="294"/>
      <c r="N250" s="295"/>
      <c r="O250" s="295"/>
      <c r="P250" s="295"/>
      <c r="Q250" s="295"/>
      <c r="R250" s="295"/>
      <c r="S250" s="295"/>
      <c r="T250" s="29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97" t="s">
        <v>149</v>
      </c>
      <c r="AU250" s="297" t="s">
        <v>82</v>
      </c>
      <c r="AV250" s="16" t="s">
        <v>155</v>
      </c>
      <c r="AW250" s="16" t="s">
        <v>33</v>
      </c>
      <c r="AX250" s="16" t="s">
        <v>72</v>
      </c>
      <c r="AY250" s="297" t="s">
        <v>138</v>
      </c>
    </row>
    <row r="251" s="13" customFormat="1">
      <c r="A251" s="13"/>
      <c r="B251" s="237"/>
      <c r="C251" s="238"/>
      <c r="D251" s="233" t="s">
        <v>149</v>
      </c>
      <c r="E251" s="239" t="s">
        <v>19</v>
      </c>
      <c r="F251" s="240" t="s">
        <v>2367</v>
      </c>
      <c r="G251" s="238"/>
      <c r="H251" s="241">
        <v>8.8499999999999996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149</v>
      </c>
      <c r="AU251" s="247" t="s">
        <v>82</v>
      </c>
      <c r="AV251" s="13" t="s">
        <v>82</v>
      </c>
      <c r="AW251" s="13" t="s">
        <v>33</v>
      </c>
      <c r="AX251" s="13" t="s">
        <v>72</v>
      </c>
      <c r="AY251" s="247" t="s">
        <v>138</v>
      </c>
    </row>
    <row r="252" s="13" customFormat="1">
      <c r="A252" s="13"/>
      <c r="B252" s="237"/>
      <c r="C252" s="238"/>
      <c r="D252" s="233" t="s">
        <v>149</v>
      </c>
      <c r="E252" s="239" t="s">
        <v>19</v>
      </c>
      <c r="F252" s="240" t="s">
        <v>2368</v>
      </c>
      <c r="G252" s="238"/>
      <c r="H252" s="241">
        <v>3.8250000000000002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149</v>
      </c>
      <c r="AU252" s="247" t="s">
        <v>82</v>
      </c>
      <c r="AV252" s="13" t="s">
        <v>82</v>
      </c>
      <c r="AW252" s="13" t="s">
        <v>33</v>
      </c>
      <c r="AX252" s="13" t="s">
        <v>72</v>
      </c>
      <c r="AY252" s="247" t="s">
        <v>138</v>
      </c>
    </row>
    <row r="253" s="16" customFormat="1">
      <c r="A253" s="16"/>
      <c r="B253" s="287"/>
      <c r="C253" s="288"/>
      <c r="D253" s="233" t="s">
        <v>149</v>
      </c>
      <c r="E253" s="289" t="s">
        <v>19</v>
      </c>
      <c r="F253" s="290" t="s">
        <v>1074</v>
      </c>
      <c r="G253" s="288"/>
      <c r="H253" s="291">
        <v>12.675000000000001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97" t="s">
        <v>149</v>
      </c>
      <c r="AU253" s="297" t="s">
        <v>82</v>
      </c>
      <c r="AV253" s="16" t="s">
        <v>155</v>
      </c>
      <c r="AW253" s="16" t="s">
        <v>33</v>
      </c>
      <c r="AX253" s="16" t="s">
        <v>72</v>
      </c>
      <c r="AY253" s="297" t="s">
        <v>138</v>
      </c>
    </row>
    <row r="254" s="15" customFormat="1">
      <c r="A254" s="15"/>
      <c r="B254" s="276"/>
      <c r="C254" s="277"/>
      <c r="D254" s="233" t="s">
        <v>149</v>
      </c>
      <c r="E254" s="278" t="s">
        <v>19</v>
      </c>
      <c r="F254" s="279" t="s">
        <v>953</v>
      </c>
      <c r="G254" s="277"/>
      <c r="H254" s="280">
        <v>74.775000000000006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6" t="s">
        <v>149</v>
      </c>
      <c r="AU254" s="286" t="s">
        <v>82</v>
      </c>
      <c r="AV254" s="15" t="s">
        <v>145</v>
      </c>
      <c r="AW254" s="15" t="s">
        <v>33</v>
      </c>
      <c r="AX254" s="15" t="s">
        <v>80</v>
      </c>
      <c r="AY254" s="286" t="s">
        <v>138</v>
      </c>
    </row>
    <row r="255" s="2" customFormat="1" ht="16.5" customHeight="1">
      <c r="A255" s="40"/>
      <c r="B255" s="41"/>
      <c r="C255" s="220" t="s">
        <v>391</v>
      </c>
      <c r="D255" s="220" t="s">
        <v>140</v>
      </c>
      <c r="E255" s="221" t="s">
        <v>1098</v>
      </c>
      <c r="F255" s="222" t="s">
        <v>1099</v>
      </c>
      <c r="G255" s="223" t="s">
        <v>184</v>
      </c>
      <c r="H255" s="224">
        <v>14.4</v>
      </c>
      <c r="I255" s="225"/>
      <c r="J255" s="226">
        <f>ROUND(I255*H255,2)</f>
        <v>0</v>
      </c>
      <c r="K255" s="222" t="s">
        <v>1939</v>
      </c>
      <c r="L255" s="46"/>
      <c r="M255" s="227" t="s">
        <v>19</v>
      </c>
      <c r="N255" s="228" t="s">
        <v>43</v>
      </c>
      <c r="O255" s="8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1" t="s">
        <v>145</v>
      </c>
      <c r="AT255" s="231" t="s">
        <v>140</v>
      </c>
      <c r="AU255" s="231" t="s">
        <v>82</v>
      </c>
      <c r="AY255" s="19" t="s">
        <v>138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9" t="s">
        <v>80</v>
      </c>
      <c r="BK255" s="232">
        <f>ROUND(I255*H255,2)</f>
        <v>0</v>
      </c>
      <c r="BL255" s="19" t="s">
        <v>145</v>
      </c>
      <c r="BM255" s="231" t="s">
        <v>2369</v>
      </c>
    </row>
    <row r="256" s="2" customFormat="1">
      <c r="A256" s="40"/>
      <c r="B256" s="41"/>
      <c r="C256" s="42"/>
      <c r="D256" s="233" t="s">
        <v>147</v>
      </c>
      <c r="E256" s="42"/>
      <c r="F256" s="234" t="s">
        <v>1099</v>
      </c>
      <c r="G256" s="42"/>
      <c r="H256" s="42"/>
      <c r="I256" s="138"/>
      <c r="J256" s="42"/>
      <c r="K256" s="42"/>
      <c r="L256" s="46"/>
      <c r="M256" s="235"/>
      <c r="N256" s="236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147</v>
      </c>
      <c r="AU256" s="19" t="s">
        <v>82</v>
      </c>
    </row>
    <row r="257" s="13" customFormat="1">
      <c r="A257" s="13"/>
      <c r="B257" s="237"/>
      <c r="C257" s="238"/>
      <c r="D257" s="233" t="s">
        <v>149</v>
      </c>
      <c r="E257" s="239" t="s">
        <v>19</v>
      </c>
      <c r="F257" s="240" t="s">
        <v>1101</v>
      </c>
      <c r="G257" s="238"/>
      <c r="H257" s="241">
        <v>14.4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149</v>
      </c>
      <c r="AU257" s="247" t="s">
        <v>82</v>
      </c>
      <c r="AV257" s="13" t="s">
        <v>82</v>
      </c>
      <c r="AW257" s="13" t="s">
        <v>33</v>
      </c>
      <c r="AX257" s="13" t="s">
        <v>80</v>
      </c>
      <c r="AY257" s="247" t="s">
        <v>138</v>
      </c>
    </row>
    <row r="258" s="2" customFormat="1" ht="16.5" customHeight="1">
      <c r="A258" s="40"/>
      <c r="B258" s="41"/>
      <c r="C258" s="220" t="s">
        <v>398</v>
      </c>
      <c r="D258" s="220" t="s">
        <v>140</v>
      </c>
      <c r="E258" s="221" t="s">
        <v>321</v>
      </c>
      <c r="F258" s="222" t="s">
        <v>322</v>
      </c>
      <c r="G258" s="223" t="s">
        <v>184</v>
      </c>
      <c r="H258" s="224">
        <v>851.21500000000003</v>
      </c>
      <c r="I258" s="225"/>
      <c r="J258" s="226">
        <f>ROUND(I258*H258,2)</f>
        <v>0</v>
      </c>
      <c r="K258" s="222" t="s">
        <v>144</v>
      </c>
      <c r="L258" s="46"/>
      <c r="M258" s="227" t="s">
        <v>19</v>
      </c>
      <c r="N258" s="228" t="s">
        <v>43</v>
      </c>
      <c r="O258" s="86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1" t="s">
        <v>145</v>
      </c>
      <c r="AT258" s="231" t="s">
        <v>140</v>
      </c>
      <c r="AU258" s="231" t="s">
        <v>82</v>
      </c>
      <c r="AY258" s="19" t="s">
        <v>138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9" t="s">
        <v>80</v>
      </c>
      <c r="BK258" s="232">
        <f>ROUND(I258*H258,2)</f>
        <v>0</v>
      </c>
      <c r="BL258" s="19" t="s">
        <v>145</v>
      </c>
      <c r="BM258" s="231" t="s">
        <v>2370</v>
      </c>
    </row>
    <row r="259" s="2" customFormat="1">
      <c r="A259" s="40"/>
      <c r="B259" s="41"/>
      <c r="C259" s="42"/>
      <c r="D259" s="233" t="s">
        <v>147</v>
      </c>
      <c r="E259" s="42"/>
      <c r="F259" s="234" t="s">
        <v>322</v>
      </c>
      <c r="G259" s="42"/>
      <c r="H259" s="42"/>
      <c r="I259" s="138"/>
      <c r="J259" s="42"/>
      <c r="K259" s="42"/>
      <c r="L259" s="46"/>
      <c r="M259" s="235"/>
      <c r="N259" s="236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147</v>
      </c>
      <c r="AU259" s="19" t="s">
        <v>82</v>
      </c>
    </row>
    <row r="260" s="13" customFormat="1">
      <c r="A260" s="13"/>
      <c r="B260" s="237"/>
      <c r="C260" s="238"/>
      <c r="D260" s="233" t="s">
        <v>149</v>
      </c>
      <c r="E260" s="239" t="s">
        <v>19</v>
      </c>
      <c r="F260" s="240" t="s">
        <v>2371</v>
      </c>
      <c r="G260" s="238"/>
      <c r="H260" s="241">
        <v>588.60699999999997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149</v>
      </c>
      <c r="AU260" s="247" t="s">
        <v>82</v>
      </c>
      <c r="AV260" s="13" t="s">
        <v>82</v>
      </c>
      <c r="AW260" s="13" t="s">
        <v>33</v>
      </c>
      <c r="AX260" s="13" t="s">
        <v>72</v>
      </c>
      <c r="AY260" s="247" t="s">
        <v>138</v>
      </c>
    </row>
    <row r="261" s="13" customFormat="1">
      <c r="A261" s="13"/>
      <c r="B261" s="237"/>
      <c r="C261" s="238"/>
      <c r="D261" s="233" t="s">
        <v>149</v>
      </c>
      <c r="E261" s="239" t="s">
        <v>19</v>
      </c>
      <c r="F261" s="240" t="s">
        <v>2372</v>
      </c>
      <c r="G261" s="238"/>
      <c r="H261" s="241">
        <v>262.608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149</v>
      </c>
      <c r="AU261" s="247" t="s">
        <v>82</v>
      </c>
      <c r="AV261" s="13" t="s">
        <v>82</v>
      </c>
      <c r="AW261" s="13" t="s">
        <v>33</v>
      </c>
      <c r="AX261" s="13" t="s">
        <v>72</v>
      </c>
      <c r="AY261" s="247" t="s">
        <v>138</v>
      </c>
    </row>
    <row r="262" s="15" customFormat="1">
      <c r="A262" s="15"/>
      <c r="B262" s="276"/>
      <c r="C262" s="277"/>
      <c r="D262" s="233" t="s">
        <v>149</v>
      </c>
      <c r="E262" s="278" t="s">
        <v>19</v>
      </c>
      <c r="F262" s="279" t="s">
        <v>953</v>
      </c>
      <c r="G262" s="277"/>
      <c r="H262" s="280">
        <v>851.21500000000003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6" t="s">
        <v>149</v>
      </c>
      <c r="AU262" s="286" t="s">
        <v>82</v>
      </c>
      <c r="AV262" s="15" t="s">
        <v>145</v>
      </c>
      <c r="AW262" s="15" t="s">
        <v>33</v>
      </c>
      <c r="AX262" s="15" t="s">
        <v>80</v>
      </c>
      <c r="AY262" s="286" t="s">
        <v>138</v>
      </c>
    </row>
    <row r="263" s="2" customFormat="1" ht="24" customHeight="1">
      <c r="A263" s="40"/>
      <c r="B263" s="41"/>
      <c r="C263" s="220" t="s">
        <v>408</v>
      </c>
      <c r="D263" s="220" t="s">
        <v>140</v>
      </c>
      <c r="E263" s="221" t="s">
        <v>325</v>
      </c>
      <c r="F263" s="222" t="s">
        <v>1944</v>
      </c>
      <c r="G263" s="223" t="s">
        <v>305</v>
      </c>
      <c r="H263" s="224">
        <v>472.69400000000002</v>
      </c>
      <c r="I263" s="225"/>
      <c r="J263" s="226">
        <f>ROUND(I263*H263,2)</f>
        <v>0</v>
      </c>
      <c r="K263" s="222" t="s">
        <v>144</v>
      </c>
      <c r="L263" s="46"/>
      <c r="M263" s="227" t="s">
        <v>19</v>
      </c>
      <c r="N263" s="228" t="s">
        <v>43</v>
      </c>
      <c r="O263" s="86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1" t="s">
        <v>145</v>
      </c>
      <c r="AT263" s="231" t="s">
        <v>140</v>
      </c>
      <c r="AU263" s="231" t="s">
        <v>82</v>
      </c>
      <c r="AY263" s="19" t="s">
        <v>138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9" t="s">
        <v>80</v>
      </c>
      <c r="BK263" s="232">
        <f>ROUND(I263*H263,2)</f>
        <v>0</v>
      </c>
      <c r="BL263" s="19" t="s">
        <v>145</v>
      </c>
      <c r="BM263" s="231" t="s">
        <v>2373</v>
      </c>
    </row>
    <row r="264" s="2" customFormat="1">
      <c r="A264" s="40"/>
      <c r="B264" s="41"/>
      <c r="C264" s="42"/>
      <c r="D264" s="233" t="s">
        <v>147</v>
      </c>
      <c r="E264" s="42"/>
      <c r="F264" s="234" t="s">
        <v>1944</v>
      </c>
      <c r="G264" s="42"/>
      <c r="H264" s="42"/>
      <c r="I264" s="138"/>
      <c r="J264" s="42"/>
      <c r="K264" s="42"/>
      <c r="L264" s="46"/>
      <c r="M264" s="235"/>
      <c r="N264" s="23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147</v>
      </c>
      <c r="AU264" s="19" t="s">
        <v>82</v>
      </c>
    </row>
    <row r="265" s="13" customFormat="1">
      <c r="A265" s="13"/>
      <c r="B265" s="237"/>
      <c r="C265" s="238"/>
      <c r="D265" s="233" t="s">
        <v>149</v>
      </c>
      <c r="E265" s="239" t="s">
        <v>19</v>
      </c>
      <c r="F265" s="240" t="s">
        <v>2374</v>
      </c>
      <c r="G265" s="238"/>
      <c r="H265" s="241">
        <v>472.69400000000002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149</v>
      </c>
      <c r="AU265" s="247" t="s">
        <v>82</v>
      </c>
      <c r="AV265" s="13" t="s">
        <v>82</v>
      </c>
      <c r="AW265" s="13" t="s">
        <v>33</v>
      </c>
      <c r="AX265" s="13" t="s">
        <v>80</v>
      </c>
      <c r="AY265" s="247" t="s">
        <v>138</v>
      </c>
    </row>
    <row r="266" s="2" customFormat="1" ht="24" customHeight="1">
      <c r="A266" s="40"/>
      <c r="B266" s="41"/>
      <c r="C266" s="220" t="s">
        <v>415</v>
      </c>
      <c r="D266" s="220" t="s">
        <v>140</v>
      </c>
      <c r="E266" s="221" t="s">
        <v>331</v>
      </c>
      <c r="F266" s="222" t="s">
        <v>332</v>
      </c>
      <c r="G266" s="223" t="s">
        <v>184</v>
      </c>
      <c r="H266" s="224">
        <v>293.06</v>
      </c>
      <c r="I266" s="225"/>
      <c r="J266" s="226">
        <f>ROUND(I266*H266,2)</f>
        <v>0</v>
      </c>
      <c r="K266" s="222" t="s">
        <v>144</v>
      </c>
      <c r="L266" s="46"/>
      <c r="M266" s="227" t="s">
        <v>19</v>
      </c>
      <c r="N266" s="228" t="s">
        <v>43</v>
      </c>
      <c r="O266" s="8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31" t="s">
        <v>145</v>
      </c>
      <c r="AT266" s="231" t="s">
        <v>140</v>
      </c>
      <c r="AU266" s="231" t="s">
        <v>82</v>
      </c>
      <c r="AY266" s="19" t="s">
        <v>138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9" t="s">
        <v>80</v>
      </c>
      <c r="BK266" s="232">
        <f>ROUND(I266*H266,2)</f>
        <v>0</v>
      </c>
      <c r="BL266" s="19" t="s">
        <v>145</v>
      </c>
      <c r="BM266" s="231" t="s">
        <v>2375</v>
      </c>
    </row>
    <row r="267" s="2" customFormat="1">
      <c r="A267" s="40"/>
      <c r="B267" s="41"/>
      <c r="C267" s="42"/>
      <c r="D267" s="233" t="s">
        <v>147</v>
      </c>
      <c r="E267" s="42"/>
      <c r="F267" s="234" t="s">
        <v>332</v>
      </c>
      <c r="G267" s="42"/>
      <c r="H267" s="42"/>
      <c r="I267" s="138"/>
      <c r="J267" s="42"/>
      <c r="K267" s="42"/>
      <c r="L267" s="46"/>
      <c r="M267" s="235"/>
      <c r="N267" s="23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147</v>
      </c>
      <c r="AU267" s="19" t="s">
        <v>82</v>
      </c>
    </row>
    <row r="268" s="14" customFormat="1">
      <c r="A268" s="14"/>
      <c r="B268" s="249"/>
      <c r="C268" s="250"/>
      <c r="D268" s="233" t="s">
        <v>149</v>
      </c>
      <c r="E268" s="251" t="s">
        <v>19</v>
      </c>
      <c r="F268" s="252" t="s">
        <v>1108</v>
      </c>
      <c r="G268" s="250"/>
      <c r="H268" s="251" t="s">
        <v>19</v>
      </c>
      <c r="I268" s="253"/>
      <c r="J268" s="250"/>
      <c r="K268" s="250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149</v>
      </c>
      <c r="AU268" s="258" t="s">
        <v>82</v>
      </c>
      <c r="AV268" s="14" t="s">
        <v>80</v>
      </c>
      <c r="AW268" s="14" t="s">
        <v>33</v>
      </c>
      <c r="AX268" s="14" t="s">
        <v>72</v>
      </c>
      <c r="AY268" s="258" t="s">
        <v>138</v>
      </c>
    </row>
    <row r="269" s="13" customFormat="1">
      <c r="A269" s="13"/>
      <c r="B269" s="237"/>
      <c r="C269" s="238"/>
      <c r="D269" s="233" t="s">
        <v>149</v>
      </c>
      <c r="E269" s="239" t="s">
        <v>19</v>
      </c>
      <c r="F269" s="240" t="s">
        <v>2376</v>
      </c>
      <c r="G269" s="238"/>
      <c r="H269" s="241">
        <v>88.870000000000005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149</v>
      </c>
      <c r="AU269" s="247" t="s">
        <v>82</v>
      </c>
      <c r="AV269" s="13" t="s">
        <v>82</v>
      </c>
      <c r="AW269" s="13" t="s">
        <v>33</v>
      </c>
      <c r="AX269" s="13" t="s">
        <v>72</v>
      </c>
      <c r="AY269" s="247" t="s">
        <v>138</v>
      </c>
    </row>
    <row r="270" s="16" customFormat="1">
      <c r="A270" s="16"/>
      <c r="B270" s="287"/>
      <c r="C270" s="288"/>
      <c r="D270" s="233" t="s">
        <v>149</v>
      </c>
      <c r="E270" s="289" t="s">
        <v>19</v>
      </c>
      <c r="F270" s="290" t="s">
        <v>1074</v>
      </c>
      <c r="G270" s="288"/>
      <c r="H270" s="291">
        <v>88.870000000000005</v>
      </c>
      <c r="I270" s="292"/>
      <c r="J270" s="288"/>
      <c r="K270" s="288"/>
      <c r="L270" s="293"/>
      <c r="M270" s="294"/>
      <c r="N270" s="295"/>
      <c r="O270" s="295"/>
      <c r="P270" s="295"/>
      <c r="Q270" s="295"/>
      <c r="R270" s="295"/>
      <c r="S270" s="295"/>
      <c r="T270" s="29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97" t="s">
        <v>149</v>
      </c>
      <c r="AU270" s="297" t="s">
        <v>82</v>
      </c>
      <c r="AV270" s="16" t="s">
        <v>155</v>
      </c>
      <c r="AW270" s="16" t="s">
        <v>33</v>
      </c>
      <c r="AX270" s="16" t="s">
        <v>72</v>
      </c>
      <c r="AY270" s="297" t="s">
        <v>138</v>
      </c>
    </row>
    <row r="271" s="14" customFormat="1">
      <c r="A271" s="14"/>
      <c r="B271" s="249"/>
      <c r="C271" s="250"/>
      <c r="D271" s="233" t="s">
        <v>149</v>
      </c>
      <c r="E271" s="251" t="s">
        <v>19</v>
      </c>
      <c r="F271" s="252" t="s">
        <v>1110</v>
      </c>
      <c r="G271" s="250"/>
      <c r="H271" s="251" t="s">
        <v>19</v>
      </c>
      <c r="I271" s="253"/>
      <c r="J271" s="250"/>
      <c r="K271" s="250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149</v>
      </c>
      <c r="AU271" s="258" t="s">
        <v>82</v>
      </c>
      <c r="AV271" s="14" t="s">
        <v>80</v>
      </c>
      <c r="AW271" s="14" t="s">
        <v>33</v>
      </c>
      <c r="AX271" s="14" t="s">
        <v>72</v>
      </c>
      <c r="AY271" s="258" t="s">
        <v>138</v>
      </c>
    </row>
    <row r="272" s="13" customFormat="1">
      <c r="A272" s="13"/>
      <c r="B272" s="237"/>
      <c r="C272" s="238"/>
      <c r="D272" s="233" t="s">
        <v>149</v>
      </c>
      <c r="E272" s="239" t="s">
        <v>19</v>
      </c>
      <c r="F272" s="240" t="s">
        <v>2377</v>
      </c>
      <c r="G272" s="238"/>
      <c r="H272" s="241">
        <v>107.09999999999999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149</v>
      </c>
      <c r="AU272" s="247" t="s">
        <v>82</v>
      </c>
      <c r="AV272" s="13" t="s">
        <v>82</v>
      </c>
      <c r="AW272" s="13" t="s">
        <v>33</v>
      </c>
      <c r="AX272" s="13" t="s">
        <v>72</v>
      </c>
      <c r="AY272" s="247" t="s">
        <v>138</v>
      </c>
    </row>
    <row r="273" s="13" customFormat="1">
      <c r="A273" s="13"/>
      <c r="B273" s="237"/>
      <c r="C273" s="238"/>
      <c r="D273" s="233" t="s">
        <v>149</v>
      </c>
      <c r="E273" s="239" t="s">
        <v>19</v>
      </c>
      <c r="F273" s="240" t="s">
        <v>2378</v>
      </c>
      <c r="G273" s="238"/>
      <c r="H273" s="241">
        <v>80.989999999999995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149</v>
      </c>
      <c r="AU273" s="247" t="s">
        <v>82</v>
      </c>
      <c r="AV273" s="13" t="s">
        <v>82</v>
      </c>
      <c r="AW273" s="13" t="s">
        <v>33</v>
      </c>
      <c r="AX273" s="13" t="s">
        <v>72</v>
      </c>
      <c r="AY273" s="247" t="s">
        <v>138</v>
      </c>
    </row>
    <row r="274" s="13" customFormat="1">
      <c r="A274" s="13"/>
      <c r="B274" s="237"/>
      <c r="C274" s="238"/>
      <c r="D274" s="233" t="s">
        <v>149</v>
      </c>
      <c r="E274" s="239" t="s">
        <v>19</v>
      </c>
      <c r="F274" s="240" t="s">
        <v>2379</v>
      </c>
      <c r="G274" s="238"/>
      <c r="H274" s="241">
        <v>16.100000000000001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149</v>
      </c>
      <c r="AU274" s="247" t="s">
        <v>82</v>
      </c>
      <c r="AV274" s="13" t="s">
        <v>82</v>
      </c>
      <c r="AW274" s="13" t="s">
        <v>33</v>
      </c>
      <c r="AX274" s="13" t="s">
        <v>72</v>
      </c>
      <c r="AY274" s="247" t="s">
        <v>138</v>
      </c>
    </row>
    <row r="275" s="16" customFormat="1">
      <c r="A275" s="16"/>
      <c r="B275" s="287"/>
      <c r="C275" s="288"/>
      <c r="D275" s="233" t="s">
        <v>149</v>
      </c>
      <c r="E275" s="289" t="s">
        <v>19</v>
      </c>
      <c r="F275" s="290" t="s">
        <v>1074</v>
      </c>
      <c r="G275" s="288"/>
      <c r="H275" s="291">
        <v>204.19</v>
      </c>
      <c r="I275" s="292"/>
      <c r="J275" s="288"/>
      <c r="K275" s="288"/>
      <c r="L275" s="293"/>
      <c r="M275" s="294"/>
      <c r="N275" s="295"/>
      <c r="O275" s="295"/>
      <c r="P275" s="295"/>
      <c r="Q275" s="295"/>
      <c r="R275" s="295"/>
      <c r="S275" s="295"/>
      <c r="T275" s="29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97" t="s">
        <v>149</v>
      </c>
      <c r="AU275" s="297" t="s">
        <v>82</v>
      </c>
      <c r="AV275" s="16" t="s">
        <v>155</v>
      </c>
      <c r="AW275" s="16" t="s">
        <v>33</v>
      </c>
      <c r="AX275" s="16" t="s">
        <v>72</v>
      </c>
      <c r="AY275" s="297" t="s">
        <v>138</v>
      </c>
    </row>
    <row r="276" s="15" customFormat="1">
      <c r="A276" s="15"/>
      <c r="B276" s="276"/>
      <c r="C276" s="277"/>
      <c r="D276" s="233" t="s">
        <v>149</v>
      </c>
      <c r="E276" s="278" t="s">
        <v>19</v>
      </c>
      <c r="F276" s="279" t="s">
        <v>953</v>
      </c>
      <c r="G276" s="277"/>
      <c r="H276" s="280">
        <v>293.06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6" t="s">
        <v>149</v>
      </c>
      <c r="AU276" s="286" t="s">
        <v>82</v>
      </c>
      <c r="AV276" s="15" t="s">
        <v>145</v>
      </c>
      <c r="AW276" s="15" t="s">
        <v>33</v>
      </c>
      <c r="AX276" s="15" t="s">
        <v>80</v>
      </c>
      <c r="AY276" s="286" t="s">
        <v>138</v>
      </c>
    </row>
    <row r="277" s="2" customFormat="1" ht="16.5" customHeight="1">
      <c r="A277" s="40"/>
      <c r="B277" s="41"/>
      <c r="C277" s="259" t="s">
        <v>422</v>
      </c>
      <c r="D277" s="259" t="s">
        <v>268</v>
      </c>
      <c r="E277" s="260" t="s">
        <v>1115</v>
      </c>
      <c r="F277" s="261" t="s">
        <v>1116</v>
      </c>
      <c r="G277" s="262" t="s">
        <v>305</v>
      </c>
      <c r="H277" s="263">
        <v>192.93600000000001</v>
      </c>
      <c r="I277" s="264"/>
      <c r="J277" s="265">
        <f>ROUND(I277*H277,2)</f>
        <v>0</v>
      </c>
      <c r="K277" s="261" t="s">
        <v>144</v>
      </c>
      <c r="L277" s="266"/>
      <c r="M277" s="267" t="s">
        <v>19</v>
      </c>
      <c r="N277" s="268" t="s">
        <v>43</v>
      </c>
      <c r="O277" s="86"/>
      <c r="P277" s="229">
        <f>O277*H277</f>
        <v>0</v>
      </c>
      <c r="Q277" s="229">
        <v>1</v>
      </c>
      <c r="R277" s="229">
        <f>Q277*H277</f>
        <v>192.93600000000001</v>
      </c>
      <c r="S277" s="229">
        <v>0</v>
      </c>
      <c r="T277" s="23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1" t="s">
        <v>188</v>
      </c>
      <c r="AT277" s="231" t="s">
        <v>268</v>
      </c>
      <c r="AU277" s="231" t="s">
        <v>82</v>
      </c>
      <c r="AY277" s="19" t="s">
        <v>138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9" t="s">
        <v>80</v>
      </c>
      <c r="BK277" s="232">
        <f>ROUND(I277*H277,2)</f>
        <v>0</v>
      </c>
      <c r="BL277" s="19" t="s">
        <v>145</v>
      </c>
      <c r="BM277" s="231" t="s">
        <v>2380</v>
      </c>
    </row>
    <row r="278" s="2" customFormat="1">
      <c r="A278" s="40"/>
      <c r="B278" s="41"/>
      <c r="C278" s="42"/>
      <c r="D278" s="233" t="s">
        <v>147</v>
      </c>
      <c r="E278" s="42"/>
      <c r="F278" s="234" t="s">
        <v>1116</v>
      </c>
      <c r="G278" s="42"/>
      <c r="H278" s="42"/>
      <c r="I278" s="138"/>
      <c r="J278" s="42"/>
      <c r="K278" s="42"/>
      <c r="L278" s="46"/>
      <c r="M278" s="235"/>
      <c r="N278" s="236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147</v>
      </c>
      <c r="AU278" s="19" t="s">
        <v>82</v>
      </c>
    </row>
    <row r="279" s="14" customFormat="1">
      <c r="A279" s="14"/>
      <c r="B279" s="249"/>
      <c r="C279" s="250"/>
      <c r="D279" s="233" t="s">
        <v>149</v>
      </c>
      <c r="E279" s="251" t="s">
        <v>19</v>
      </c>
      <c r="F279" s="252" t="s">
        <v>1118</v>
      </c>
      <c r="G279" s="250"/>
      <c r="H279" s="251" t="s">
        <v>19</v>
      </c>
      <c r="I279" s="253"/>
      <c r="J279" s="250"/>
      <c r="K279" s="250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149</v>
      </c>
      <c r="AU279" s="258" t="s">
        <v>82</v>
      </c>
      <c r="AV279" s="14" t="s">
        <v>80</v>
      </c>
      <c r="AW279" s="14" t="s">
        <v>33</v>
      </c>
      <c r="AX279" s="14" t="s">
        <v>72</v>
      </c>
      <c r="AY279" s="258" t="s">
        <v>138</v>
      </c>
    </row>
    <row r="280" s="13" customFormat="1">
      <c r="A280" s="13"/>
      <c r="B280" s="237"/>
      <c r="C280" s="238"/>
      <c r="D280" s="233" t="s">
        <v>149</v>
      </c>
      <c r="E280" s="239" t="s">
        <v>19</v>
      </c>
      <c r="F280" s="240" t="s">
        <v>2381</v>
      </c>
      <c r="G280" s="238"/>
      <c r="H280" s="241">
        <v>24.082999999999998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149</v>
      </c>
      <c r="AU280" s="247" t="s">
        <v>82</v>
      </c>
      <c r="AV280" s="13" t="s">
        <v>82</v>
      </c>
      <c r="AW280" s="13" t="s">
        <v>33</v>
      </c>
      <c r="AX280" s="13" t="s">
        <v>72</v>
      </c>
      <c r="AY280" s="247" t="s">
        <v>138</v>
      </c>
    </row>
    <row r="281" s="13" customFormat="1">
      <c r="A281" s="13"/>
      <c r="B281" s="237"/>
      <c r="C281" s="238"/>
      <c r="D281" s="233" t="s">
        <v>149</v>
      </c>
      <c r="E281" s="239" t="s">
        <v>19</v>
      </c>
      <c r="F281" s="240" t="s">
        <v>2382</v>
      </c>
      <c r="G281" s="238"/>
      <c r="H281" s="241">
        <v>168.85300000000001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149</v>
      </c>
      <c r="AU281" s="247" t="s">
        <v>82</v>
      </c>
      <c r="AV281" s="13" t="s">
        <v>82</v>
      </c>
      <c r="AW281" s="13" t="s">
        <v>33</v>
      </c>
      <c r="AX281" s="13" t="s">
        <v>72</v>
      </c>
      <c r="AY281" s="247" t="s">
        <v>138</v>
      </c>
    </row>
    <row r="282" s="15" customFormat="1">
      <c r="A282" s="15"/>
      <c r="B282" s="276"/>
      <c r="C282" s="277"/>
      <c r="D282" s="233" t="s">
        <v>149</v>
      </c>
      <c r="E282" s="278" t="s">
        <v>19</v>
      </c>
      <c r="F282" s="279" t="s">
        <v>953</v>
      </c>
      <c r="G282" s="277"/>
      <c r="H282" s="280">
        <v>192.93600000000001</v>
      </c>
      <c r="I282" s="281"/>
      <c r="J282" s="277"/>
      <c r="K282" s="277"/>
      <c r="L282" s="282"/>
      <c r="M282" s="283"/>
      <c r="N282" s="284"/>
      <c r="O282" s="284"/>
      <c r="P282" s="284"/>
      <c r="Q282" s="284"/>
      <c r="R282" s="284"/>
      <c r="S282" s="284"/>
      <c r="T282" s="28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6" t="s">
        <v>149</v>
      </c>
      <c r="AU282" s="286" t="s">
        <v>82</v>
      </c>
      <c r="AV282" s="15" t="s">
        <v>145</v>
      </c>
      <c r="AW282" s="15" t="s">
        <v>33</v>
      </c>
      <c r="AX282" s="15" t="s">
        <v>80</v>
      </c>
      <c r="AY282" s="286" t="s">
        <v>138</v>
      </c>
    </row>
    <row r="283" s="2" customFormat="1" ht="24" customHeight="1">
      <c r="A283" s="40"/>
      <c r="B283" s="41"/>
      <c r="C283" s="220" t="s">
        <v>428</v>
      </c>
      <c r="D283" s="220" t="s">
        <v>140</v>
      </c>
      <c r="E283" s="221" t="s">
        <v>1121</v>
      </c>
      <c r="F283" s="222" t="s">
        <v>1956</v>
      </c>
      <c r="G283" s="223" t="s">
        <v>184</v>
      </c>
      <c r="H283" s="224">
        <v>309.642</v>
      </c>
      <c r="I283" s="225"/>
      <c r="J283" s="226">
        <f>ROUND(I283*H283,2)</f>
        <v>0</v>
      </c>
      <c r="K283" s="222" t="s">
        <v>144</v>
      </c>
      <c r="L283" s="46"/>
      <c r="M283" s="227" t="s">
        <v>19</v>
      </c>
      <c r="N283" s="228" t="s">
        <v>43</v>
      </c>
      <c r="O283" s="8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31" t="s">
        <v>145</v>
      </c>
      <c r="AT283" s="231" t="s">
        <v>140</v>
      </c>
      <c r="AU283" s="231" t="s">
        <v>82</v>
      </c>
      <c r="AY283" s="19" t="s">
        <v>138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9" t="s">
        <v>80</v>
      </c>
      <c r="BK283" s="232">
        <f>ROUND(I283*H283,2)</f>
        <v>0</v>
      </c>
      <c r="BL283" s="19" t="s">
        <v>145</v>
      </c>
      <c r="BM283" s="231" t="s">
        <v>2383</v>
      </c>
    </row>
    <row r="284" s="2" customFormat="1">
      <c r="A284" s="40"/>
      <c r="B284" s="41"/>
      <c r="C284" s="42"/>
      <c r="D284" s="233" t="s">
        <v>147</v>
      </c>
      <c r="E284" s="42"/>
      <c r="F284" s="234" t="s">
        <v>1956</v>
      </c>
      <c r="G284" s="42"/>
      <c r="H284" s="42"/>
      <c r="I284" s="138"/>
      <c r="J284" s="42"/>
      <c r="K284" s="42"/>
      <c r="L284" s="46"/>
      <c r="M284" s="235"/>
      <c r="N284" s="23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147</v>
      </c>
      <c r="AU284" s="19" t="s">
        <v>82</v>
      </c>
    </row>
    <row r="285" s="14" customFormat="1">
      <c r="A285" s="14"/>
      <c r="B285" s="249"/>
      <c r="C285" s="250"/>
      <c r="D285" s="233" t="s">
        <v>149</v>
      </c>
      <c r="E285" s="251" t="s">
        <v>19</v>
      </c>
      <c r="F285" s="252" t="s">
        <v>1126</v>
      </c>
      <c r="G285" s="250"/>
      <c r="H285" s="251" t="s">
        <v>19</v>
      </c>
      <c r="I285" s="253"/>
      <c r="J285" s="250"/>
      <c r="K285" s="250"/>
      <c r="L285" s="254"/>
      <c r="M285" s="255"/>
      <c r="N285" s="256"/>
      <c r="O285" s="256"/>
      <c r="P285" s="256"/>
      <c r="Q285" s="256"/>
      <c r="R285" s="256"/>
      <c r="S285" s="256"/>
      <c r="T285" s="25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8" t="s">
        <v>149</v>
      </c>
      <c r="AU285" s="258" t="s">
        <v>82</v>
      </c>
      <c r="AV285" s="14" t="s">
        <v>80</v>
      </c>
      <c r="AW285" s="14" t="s">
        <v>33</v>
      </c>
      <c r="AX285" s="14" t="s">
        <v>72</v>
      </c>
      <c r="AY285" s="258" t="s">
        <v>138</v>
      </c>
    </row>
    <row r="286" s="13" customFormat="1">
      <c r="A286" s="13"/>
      <c r="B286" s="237"/>
      <c r="C286" s="238"/>
      <c r="D286" s="233" t="s">
        <v>149</v>
      </c>
      <c r="E286" s="239" t="s">
        <v>19</v>
      </c>
      <c r="F286" s="240" t="s">
        <v>2384</v>
      </c>
      <c r="G286" s="238"/>
      <c r="H286" s="241">
        <v>73.183999999999998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149</v>
      </c>
      <c r="AU286" s="247" t="s">
        <v>82</v>
      </c>
      <c r="AV286" s="13" t="s">
        <v>82</v>
      </c>
      <c r="AW286" s="13" t="s">
        <v>33</v>
      </c>
      <c r="AX286" s="13" t="s">
        <v>72</v>
      </c>
      <c r="AY286" s="247" t="s">
        <v>138</v>
      </c>
    </row>
    <row r="287" s="13" customFormat="1">
      <c r="A287" s="13"/>
      <c r="B287" s="237"/>
      <c r="C287" s="238"/>
      <c r="D287" s="233" t="s">
        <v>149</v>
      </c>
      <c r="E287" s="239" t="s">
        <v>19</v>
      </c>
      <c r="F287" s="240" t="s">
        <v>2385</v>
      </c>
      <c r="G287" s="238"/>
      <c r="H287" s="241">
        <v>73.183999999999998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149</v>
      </c>
      <c r="AU287" s="247" t="s">
        <v>82</v>
      </c>
      <c r="AV287" s="13" t="s">
        <v>82</v>
      </c>
      <c r="AW287" s="13" t="s">
        <v>33</v>
      </c>
      <c r="AX287" s="13" t="s">
        <v>72</v>
      </c>
      <c r="AY287" s="247" t="s">
        <v>138</v>
      </c>
    </row>
    <row r="288" s="14" customFormat="1">
      <c r="A288" s="14"/>
      <c r="B288" s="249"/>
      <c r="C288" s="250"/>
      <c r="D288" s="233" t="s">
        <v>149</v>
      </c>
      <c r="E288" s="251" t="s">
        <v>19</v>
      </c>
      <c r="F288" s="252" t="s">
        <v>1961</v>
      </c>
      <c r="G288" s="250"/>
      <c r="H288" s="251" t="s">
        <v>19</v>
      </c>
      <c r="I288" s="253"/>
      <c r="J288" s="250"/>
      <c r="K288" s="250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149</v>
      </c>
      <c r="AU288" s="258" t="s">
        <v>82</v>
      </c>
      <c r="AV288" s="14" t="s">
        <v>80</v>
      </c>
      <c r="AW288" s="14" t="s">
        <v>33</v>
      </c>
      <c r="AX288" s="14" t="s">
        <v>72</v>
      </c>
      <c r="AY288" s="258" t="s">
        <v>138</v>
      </c>
    </row>
    <row r="289" s="13" customFormat="1">
      <c r="A289" s="13"/>
      <c r="B289" s="237"/>
      <c r="C289" s="238"/>
      <c r="D289" s="233" t="s">
        <v>149</v>
      </c>
      <c r="E289" s="239" t="s">
        <v>19</v>
      </c>
      <c r="F289" s="240" t="s">
        <v>2386</v>
      </c>
      <c r="G289" s="238"/>
      <c r="H289" s="241">
        <v>80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149</v>
      </c>
      <c r="AU289" s="247" t="s">
        <v>82</v>
      </c>
      <c r="AV289" s="13" t="s">
        <v>82</v>
      </c>
      <c r="AW289" s="13" t="s">
        <v>33</v>
      </c>
      <c r="AX289" s="13" t="s">
        <v>72</v>
      </c>
      <c r="AY289" s="247" t="s">
        <v>138</v>
      </c>
    </row>
    <row r="290" s="14" customFormat="1">
      <c r="A290" s="14"/>
      <c r="B290" s="249"/>
      <c r="C290" s="250"/>
      <c r="D290" s="233" t="s">
        <v>149</v>
      </c>
      <c r="E290" s="251" t="s">
        <v>19</v>
      </c>
      <c r="F290" s="252" t="s">
        <v>1129</v>
      </c>
      <c r="G290" s="250"/>
      <c r="H290" s="251" t="s">
        <v>19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149</v>
      </c>
      <c r="AU290" s="258" t="s">
        <v>82</v>
      </c>
      <c r="AV290" s="14" t="s">
        <v>80</v>
      </c>
      <c r="AW290" s="14" t="s">
        <v>33</v>
      </c>
      <c r="AX290" s="14" t="s">
        <v>72</v>
      </c>
      <c r="AY290" s="258" t="s">
        <v>138</v>
      </c>
    </row>
    <row r="291" s="13" customFormat="1">
      <c r="A291" s="13"/>
      <c r="B291" s="237"/>
      <c r="C291" s="238"/>
      <c r="D291" s="233" t="s">
        <v>149</v>
      </c>
      <c r="E291" s="239" t="s">
        <v>19</v>
      </c>
      <c r="F291" s="240" t="s">
        <v>2387</v>
      </c>
      <c r="G291" s="238"/>
      <c r="H291" s="241">
        <v>34.006999999999998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149</v>
      </c>
      <c r="AU291" s="247" t="s">
        <v>82</v>
      </c>
      <c r="AV291" s="13" t="s">
        <v>82</v>
      </c>
      <c r="AW291" s="13" t="s">
        <v>33</v>
      </c>
      <c r="AX291" s="13" t="s">
        <v>72</v>
      </c>
      <c r="AY291" s="247" t="s">
        <v>138</v>
      </c>
    </row>
    <row r="292" s="13" customFormat="1">
      <c r="A292" s="13"/>
      <c r="B292" s="237"/>
      <c r="C292" s="238"/>
      <c r="D292" s="233" t="s">
        <v>149</v>
      </c>
      <c r="E292" s="239" t="s">
        <v>19</v>
      </c>
      <c r="F292" s="240" t="s">
        <v>2388</v>
      </c>
      <c r="G292" s="238"/>
      <c r="H292" s="241">
        <v>49.267000000000003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149</v>
      </c>
      <c r="AU292" s="247" t="s">
        <v>82</v>
      </c>
      <c r="AV292" s="13" t="s">
        <v>82</v>
      </c>
      <c r="AW292" s="13" t="s">
        <v>33</v>
      </c>
      <c r="AX292" s="13" t="s">
        <v>72</v>
      </c>
      <c r="AY292" s="247" t="s">
        <v>138</v>
      </c>
    </row>
    <row r="293" s="15" customFormat="1">
      <c r="A293" s="15"/>
      <c r="B293" s="276"/>
      <c r="C293" s="277"/>
      <c r="D293" s="233" t="s">
        <v>149</v>
      </c>
      <c r="E293" s="278" t="s">
        <v>19</v>
      </c>
      <c r="F293" s="279" t="s">
        <v>953</v>
      </c>
      <c r="G293" s="277"/>
      <c r="H293" s="280">
        <v>309.642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6" t="s">
        <v>149</v>
      </c>
      <c r="AU293" s="286" t="s">
        <v>82</v>
      </c>
      <c r="AV293" s="15" t="s">
        <v>145</v>
      </c>
      <c r="AW293" s="15" t="s">
        <v>33</v>
      </c>
      <c r="AX293" s="15" t="s">
        <v>80</v>
      </c>
      <c r="AY293" s="286" t="s">
        <v>138</v>
      </c>
    </row>
    <row r="294" s="2" customFormat="1" ht="16.5" customHeight="1">
      <c r="A294" s="40"/>
      <c r="B294" s="41"/>
      <c r="C294" s="220" t="s">
        <v>434</v>
      </c>
      <c r="D294" s="220" t="s">
        <v>140</v>
      </c>
      <c r="E294" s="221" t="s">
        <v>1132</v>
      </c>
      <c r="F294" s="222" t="s">
        <v>1133</v>
      </c>
      <c r="G294" s="223" t="s">
        <v>143</v>
      </c>
      <c r="H294" s="224">
        <v>21.800000000000001</v>
      </c>
      <c r="I294" s="225"/>
      <c r="J294" s="226">
        <f>ROUND(I294*H294,2)</f>
        <v>0</v>
      </c>
      <c r="K294" s="222" t="s">
        <v>144</v>
      </c>
      <c r="L294" s="46"/>
      <c r="M294" s="227" t="s">
        <v>19</v>
      </c>
      <c r="N294" s="228" t="s">
        <v>43</v>
      </c>
      <c r="O294" s="8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31" t="s">
        <v>145</v>
      </c>
      <c r="AT294" s="231" t="s">
        <v>140</v>
      </c>
      <c r="AU294" s="231" t="s">
        <v>82</v>
      </c>
      <c r="AY294" s="19" t="s">
        <v>138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9" t="s">
        <v>80</v>
      </c>
      <c r="BK294" s="232">
        <f>ROUND(I294*H294,2)</f>
        <v>0</v>
      </c>
      <c r="BL294" s="19" t="s">
        <v>145</v>
      </c>
      <c r="BM294" s="231" t="s">
        <v>2389</v>
      </c>
    </row>
    <row r="295" s="2" customFormat="1">
      <c r="A295" s="40"/>
      <c r="B295" s="41"/>
      <c r="C295" s="42"/>
      <c r="D295" s="233" t="s">
        <v>147</v>
      </c>
      <c r="E295" s="42"/>
      <c r="F295" s="234" t="s">
        <v>1133</v>
      </c>
      <c r="G295" s="42"/>
      <c r="H295" s="42"/>
      <c r="I295" s="138"/>
      <c r="J295" s="42"/>
      <c r="K295" s="42"/>
      <c r="L295" s="46"/>
      <c r="M295" s="235"/>
      <c r="N295" s="23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147</v>
      </c>
      <c r="AU295" s="19" t="s">
        <v>82</v>
      </c>
    </row>
    <row r="296" s="14" customFormat="1">
      <c r="A296" s="14"/>
      <c r="B296" s="249"/>
      <c r="C296" s="250"/>
      <c r="D296" s="233" t="s">
        <v>149</v>
      </c>
      <c r="E296" s="251" t="s">
        <v>19</v>
      </c>
      <c r="F296" s="252" t="s">
        <v>1135</v>
      </c>
      <c r="G296" s="250"/>
      <c r="H296" s="251" t="s">
        <v>19</v>
      </c>
      <c r="I296" s="253"/>
      <c r="J296" s="250"/>
      <c r="K296" s="250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149</v>
      </c>
      <c r="AU296" s="258" t="s">
        <v>82</v>
      </c>
      <c r="AV296" s="14" t="s">
        <v>80</v>
      </c>
      <c r="AW296" s="14" t="s">
        <v>33</v>
      </c>
      <c r="AX296" s="14" t="s">
        <v>72</v>
      </c>
      <c r="AY296" s="258" t="s">
        <v>138</v>
      </c>
    </row>
    <row r="297" s="13" customFormat="1">
      <c r="A297" s="13"/>
      <c r="B297" s="237"/>
      <c r="C297" s="238"/>
      <c r="D297" s="233" t="s">
        <v>149</v>
      </c>
      <c r="E297" s="239" t="s">
        <v>19</v>
      </c>
      <c r="F297" s="240" t="s">
        <v>1966</v>
      </c>
      <c r="G297" s="238"/>
      <c r="H297" s="241">
        <v>21.800000000000001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149</v>
      </c>
      <c r="AU297" s="247" t="s">
        <v>82</v>
      </c>
      <c r="AV297" s="13" t="s">
        <v>82</v>
      </c>
      <c r="AW297" s="13" t="s">
        <v>33</v>
      </c>
      <c r="AX297" s="13" t="s">
        <v>80</v>
      </c>
      <c r="AY297" s="247" t="s">
        <v>138</v>
      </c>
    </row>
    <row r="298" s="2" customFormat="1" ht="24" customHeight="1">
      <c r="A298" s="40"/>
      <c r="B298" s="41"/>
      <c r="C298" s="220" t="s">
        <v>440</v>
      </c>
      <c r="D298" s="220" t="s">
        <v>140</v>
      </c>
      <c r="E298" s="221" t="s">
        <v>1137</v>
      </c>
      <c r="F298" s="222" t="s">
        <v>1138</v>
      </c>
      <c r="G298" s="223" t="s">
        <v>143</v>
      </c>
      <c r="H298" s="224">
        <v>46.399999999999999</v>
      </c>
      <c r="I298" s="225"/>
      <c r="J298" s="226">
        <f>ROUND(I298*H298,2)</f>
        <v>0</v>
      </c>
      <c r="K298" s="222" t="s">
        <v>144</v>
      </c>
      <c r="L298" s="46"/>
      <c r="M298" s="227" t="s">
        <v>19</v>
      </c>
      <c r="N298" s="228" t="s">
        <v>43</v>
      </c>
      <c r="O298" s="8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31" t="s">
        <v>145</v>
      </c>
      <c r="AT298" s="231" t="s">
        <v>140</v>
      </c>
      <c r="AU298" s="231" t="s">
        <v>82</v>
      </c>
      <c r="AY298" s="19" t="s">
        <v>138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9" t="s">
        <v>80</v>
      </c>
      <c r="BK298" s="232">
        <f>ROUND(I298*H298,2)</f>
        <v>0</v>
      </c>
      <c r="BL298" s="19" t="s">
        <v>145</v>
      </c>
      <c r="BM298" s="231" t="s">
        <v>2390</v>
      </c>
    </row>
    <row r="299" s="2" customFormat="1">
      <c r="A299" s="40"/>
      <c r="B299" s="41"/>
      <c r="C299" s="42"/>
      <c r="D299" s="233" t="s">
        <v>147</v>
      </c>
      <c r="E299" s="42"/>
      <c r="F299" s="234" t="s">
        <v>1138</v>
      </c>
      <c r="G299" s="42"/>
      <c r="H299" s="42"/>
      <c r="I299" s="138"/>
      <c r="J299" s="42"/>
      <c r="K299" s="42"/>
      <c r="L299" s="46"/>
      <c r="M299" s="235"/>
      <c r="N299" s="23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147</v>
      </c>
      <c r="AU299" s="19" t="s">
        <v>82</v>
      </c>
    </row>
    <row r="300" s="14" customFormat="1">
      <c r="A300" s="14"/>
      <c r="B300" s="249"/>
      <c r="C300" s="250"/>
      <c r="D300" s="233" t="s">
        <v>149</v>
      </c>
      <c r="E300" s="251" t="s">
        <v>19</v>
      </c>
      <c r="F300" s="252" t="s">
        <v>1140</v>
      </c>
      <c r="G300" s="250"/>
      <c r="H300" s="251" t="s">
        <v>19</v>
      </c>
      <c r="I300" s="253"/>
      <c r="J300" s="250"/>
      <c r="K300" s="250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149</v>
      </c>
      <c r="AU300" s="258" t="s">
        <v>82</v>
      </c>
      <c r="AV300" s="14" t="s">
        <v>80</v>
      </c>
      <c r="AW300" s="14" t="s">
        <v>33</v>
      </c>
      <c r="AX300" s="14" t="s">
        <v>72</v>
      </c>
      <c r="AY300" s="258" t="s">
        <v>138</v>
      </c>
    </row>
    <row r="301" s="13" customFormat="1">
      <c r="A301" s="13"/>
      <c r="B301" s="237"/>
      <c r="C301" s="238"/>
      <c r="D301" s="233" t="s">
        <v>149</v>
      </c>
      <c r="E301" s="239" t="s">
        <v>19</v>
      </c>
      <c r="F301" s="240" t="s">
        <v>2391</v>
      </c>
      <c r="G301" s="238"/>
      <c r="H301" s="241">
        <v>26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149</v>
      </c>
      <c r="AU301" s="247" t="s">
        <v>82</v>
      </c>
      <c r="AV301" s="13" t="s">
        <v>82</v>
      </c>
      <c r="AW301" s="13" t="s">
        <v>33</v>
      </c>
      <c r="AX301" s="13" t="s">
        <v>72</v>
      </c>
      <c r="AY301" s="247" t="s">
        <v>138</v>
      </c>
    </row>
    <row r="302" s="13" customFormat="1">
      <c r="A302" s="13"/>
      <c r="B302" s="237"/>
      <c r="C302" s="238"/>
      <c r="D302" s="233" t="s">
        <v>149</v>
      </c>
      <c r="E302" s="239" t="s">
        <v>19</v>
      </c>
      <c r="F302" s="240" t="s">
        <v>2392</v>
      </c>
      <c r="G302" s="238"/>
      <c r="H302" s="241">
        <v>20.399999999999999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149</v>
      </c>
      <c r="AU302" s="247" t="s">
        <v>82</v>
      </c>
      <c r="AV302" s="13" t="s">
        <v>82</v>
      </c>
      <c r="AW302" s="13" t="s">
        <v>33</v>
      </c>
      <c r="AX302" s="13" t="s">
        <v>72</v>
      </c>
      <c r="AY302" s="247" t="s">
        <v>138</v>
      </c>
    </row>
    <row r="303" s="15" customFormat="1">
      <c r="A303" s="15"/>
      <c r="B303" s="276"/>
      <c r="C303" s="277"/>
      <c r="D303" s="233" t="s">
        <v>149</v>
      </c>
      <c r="E303" s="278" t="s">
        <v>19</v>
      </c>
      <c r="F303" s="279" t="s">
        <v>953</v>
      </c>
      <c r="G303" s="277"/>
      <c r="H303" s="280">
        <v>46.399999999999999</v>
      </c>
      <c r="I303" s="281"/>
      <c r="J303" s="277"/>
      <c r="K303" s="277"/>
      <c r="L303" s="282"/>
      <c r="M303" s="283"/>
      <c r="N303" s="284"/>
      <c r="O303" s="284"/>
      <c r="P303" s="284"/>
      <c r="Q303" s="284"/>
      <c r="R303" s="284"/>
      <c r="S303" s="284"/>
      <c r="T303" s="28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6" t="s">
        <v>149</v>
      </c>
      <c r="AU303" s="286" t="s">
        <v>82</v>
      </c>
      <c r="AV303" s="15" t="s">
        <v>145</v>
      </c>
      <c r="AW303" s="15" t="s">
        <v>33</v>
      </c>
      <c r="AX303" s="15" t="s">
        <v>80</v>
      </c>
      <c r="AY303" s="286" t="s">
        <v>138</v>
      </c>
    </row>
    <row r="304" s="2" customFormat="1" ht="24" customHeight="1">
      <c r="A304" s="40"/>
      <c r="B304" s="41"/>
      <c r="C304" s="220" t="s">
        <v>446</v>
      </c>
      <c r="D304" s="220" t="s">
        <v>140</v>
      </c>
      <c r="E304" s="221" t="s">
        <v>1143</v>
      </c>
      <c r="F304" s="222" t="s">
        <v>1144</v>
      </c>
      <c r="G304" s="223" t="s">
        <v>143</v>
      </c>
      <c r="H304" s="224">
        <v>122.06</v>
      </c>
      <c r="I304" s="225"/>
      <c r="J304" s="226">
        <f>ROUND(I304*H304,2)</f>
        <v>0</v>
      </c>
      <c r="K304" s="222" t="s">
        <v>144</v>
      </c>
      <c r="L304" s="46"/>
      <c r="M304" s="227" t="s">
        <v>19</v>
      </c>
      <c r="N304" s="228" t="s">
        <v>43</v>
      </c>
      <c r="O304" s="86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1" t="s">
        <v>145</v>
      </c>
      <c r="AT304" s="231" t="s">
        <v>140</v>
      </c>
      <c r="AU304" s="231" t="s">
        <v>82</v>
      </c>
      <c r="AY304" s="19" t="s">
        <v>138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9" t="s">
        <v>80</v>
      </c>
      <c r="BK304" s="232">
        <f>ROUND(I304*H304,2)</f>
        <v>0</v>
      </c>
      <c r="BL304" s="19" t="s">
        <v>145</v>
      </c>
      <c r="BM304" s="231" t="s">
        <v>2393</v>
      </c>
    </row>
    <row r="305" s="2" customFormat="1">
      <c r="A305" s="40"/>
      <c r="B305" s="41"/>
      <c r="C305" s="42"/>
      <c r="D305" s="233" t="s">
        <v>147</v>
      </c>
      <c r="E305" s="42"/>
      <c r="F305" s="234" t="s">
        <v>1144</v>
      </c>
      <c r="G305" s="42"/>
      <c r="H305" s="42"/>
      <c r="I305" s="138"/>
      <c r="J305" s="42"/>
      <c r="K305" s="42"/>
      <c r="L305" s="46"/>
      <c r="M305" s="235"/>
      <c r="N305" s="23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147</v>
      </c>
      <c r="AU305" s="19" t="s">
        <v>82</v>
      </c>
    </row>
    <row r="306" s="13" customFormat="1">
      <c r="A306" s="13"/>
      <c r="B306" s="237"/>
      <c r="C306" s="238"/>
      <c r="D306" s="233" t="s">
        <v>149</v>
      </c>
      <c r="E306" s="239" t="s">
        <v>19</v>
      </c>
      <c r="F306" s="240" t="s">
        <v>2394</v>
      </c>
      <c r="G306" s="238"/>
      <c r="H306" s="241">
        <v>122.06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149</v>
      </c>
      <c r="AU306" s="247" t="s">
        <v>82</v>
      </c>
      <c r="AV306" s="13" t="s">
        <v>82</v>
      </c>
      <c r="AW306" s="13" t="s">
        <v>33</v>
      </c>
      <c r="AX306" s="13" t="s">
        <v>80</v>
      </c>
      <c r="AY306" s="247" t="s">
        <v>138</v>
      </c>
    </row>
    <row r="307" s="2" customFormat="1" ht="16.5" customHeight="1">
      <c r="A307" s="40"/>
      <c r="B307" s="41"/>
      <c r="C307" s="259" t="s">
        <v>453</v>
      </c>
      <c r="D307" s="259" t="s">
        <v>268</v>
      </c>
      <c r="E307" s="260" t="s">
        <v>372</v>
      </c>
      <c r="F307" s="261" t="s">
        <v>373</v>
      </c>
      <c r="G307" s="262" t="s">
        <v>374</v>
      </c>
      <c r="H307" s="263">
        <v>4.8819999999999997</v>
      </c>
      <c r="I307" s="264"/>
      <c r="J307" s="265">
        <f>ROUND(I307*H307,2)</f>
        <v>0</v>
      </c>
      <c r="K307" s="261" t="s">
        <v>144</v>
      </c>
      <c r="L307" s="266"/>
      <c r="M307" s="267" t="s">
        <v>19</v>
      </c>
      <c r="N307" s="268" t="s">
        <v>43</v>
      </c>
      <c r="O307" s="86"/>
      <c r="P307" s="229">
        <f>O307*H307</f>
        <v>0</v>
      </c>
      <c r="Q307" s="229">
        <v>0.001</v>
      </c>
      <c r="R307" s="229">
        <f>Q307*H307</f>
        <v>0.0048820000000000001</v>
      </c>
      <c r="S307" s="229">
        <v>0</v>
      </c>
      <c r="T307" s="23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31" t="s">
        <v>188</v>
      </c>
      <c r="AT307" s="231" t="s">
        <v>268</v>
      </c>
      <c r="AU307" s="231" t="s">
        <v>82</v>
      </c>
      <c r="AY307" s="19" t="s">
        <v>138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9" t="s">
        <v>80</v>
      </c>
      <c r="BK307" s="232">
        <f>ROUND(I307*H307,2)</f>
        <v>0</v>
      </c>
      <c r="BL307" s="19" t="s">
        <v>145</v>
      </c>
      <c r="BM307" s="231" t="s">
        <v>2395</v>
      </c>
    </row>
    <row r="308" s="2" customFormat="1">
      <c r="A308" s="40"/>
      <c r="B308" s="41"/>
      <c r="C308" s="42"/>
      <c r="D308" s="233" t="s">
        <v>147</v>
      </c>
      <c r="E308" s="42"/>
      <c r="F308" s="234" t="s">
        <v>373</v>
      </c>
      <c r="G308" s="42"/>
      <c r="H308" s="42"/>
      <c r="I308" s="138"/>
      <c r="J308" s="42"/>
      <c r="K308" s="42"/>
      <c r="L308" s="46"/>
      <c r="M308" s="235"/>
      <c r="N308" s="236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147</v>
      </c>
      <c r="AU308" s="19" t="s">
        <v>82</v>
      </c>
    </row>
    <row r="309" s="14" customFormat="1">
      <c r="A309" s="14"/>
      <c r="B309" s="249"/>
      <c r="C309" s="250"/>
      <c r="D309" s="233" t="s">
        <v>149</v>
      </c>
      <c r="E309" s="251" t="s">
        <v>19</v>
      </c>
      <c r="F309" s="252" t="s">
        <v>1148</v>
      </c>
      <c r="G309" s="250"/>
      <c r="H309" s="251" t="s">
        <v>19</v>
      </c>
      <c r="I309" s="253"/>
      <c r="J309" s="250"/>
      <c r="K309" s="250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149</v>
      </c>
      <c r="AU309" s="258" t="s">
        <v>82</v>
      </c>
      <c r="AV309" s="14" t="s">
        <v>80</v>
      </c>
      <c r="AW309" s="14" t="s">
        <v>33</v>
      </c>
      <c r="AX309" s="14" t="s">
        <v>72</v>
      </c>
      <c r="AY309" s="258" t="s">
        <v>138</v>
      </c>
    </row>
    <row r="310" s="13" customFormat="1">
      <c r="A310" s="13"/>
      <c r="B310" s="237"/>
      <c r="C310" s="238"/>
      <c r="D310" s="233" t="s">
        <v>149</v>
      </c>
      <c r="E310" s="239" t="s">
        <v>19</v>
      </c>
      <c r="F310" s="240" t="s">
        <v>2396</v>
      </c>
      <c r="G310" s="238"/>
      <c r="H310" s="241">
        <v>4.8819999999999997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149</v>
      </c>
      <c r="AU310" s="247" t="s">
        <v>82</v>
      </c>
      <c r="AV310" s="13" t="s">
        <v>82</v>
      </c>
      <c r="AW310" s="13" t="s">
        <v>33</v>
      </c>
      <c r="AX310" s="13" t="s">
        <v>80</v>
      </c>
      <c r="AY310" s="247" t="s">
        <v>138</v>
      </c>
    </row>
    <row r="311" s="2" customFormat="1" ht="16.5" customHeight="1">
      <c r="A311" s="40"/>
      <c r="B311" s="41"/>
      <c r="C311" s="220" t="s">
        <v>459</v>
      </c>
      <c r="D311" s="220" t="s">
        <v>140</v>
      </c>
      <c r="E311" s="221" t="s">
        <v>1150</v>
      </c>
      <c r="F311" s="222" t="s">
        <v>1151</v>
      </c>
      <c r="G311" s="223" t="s">
        <v>143</v>
      </c>
      <c r="H311" s="224">
        <v>122.06</v>
      </c>
      <c r="I311" s="225"/>
      <c r="J311" s="226">
        <f>ROUND(I311*H311,2)</f>
        <v>0</v>
      </c>
      <c r="K311" s="222" t="s">
        <v>1939</v>
      </c>
      <c r="L311" s="46"/>
      <c r="M311" s="227" t="s">
        <v>19</v>
      </c>
      <c r="N311" s="228" t="s">
        <v>43</v>
      </c>
      <c r="O311" s="86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31" t="s">
        <v>145</v>
      </c>
      <c r="AT311" s="231" t="s">
        <v>140</v>
      </c>
      <c r="AU311" s="231" t="s">
        <v>82</v>
      </c>
      <c r="AY311" s="19" t="s">
        <v>138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9" t="s">
        <v>80</v>
      </c>
      <c r="BK311" s="232">
        <f>ROUND(I311*H311,2)</f>
        <v>0</v>
      </c>
      <c r="BL311" s="19" t="s">
        <v>145</v>
      </c>
      <c r="BM311" s="231" t="s">
        <v>2397</v>
      </c>
    </row>
    <row r="312" s="2" customFormat="1">
      <c r="A312" s="40"/>
      <c r="B312" s="41"/>
      <c r="C312" s="42"/>
      <c r="D312" s="233" t="s">
        <v>147</v>
      </c>
      <c r="E312" s="42"/>
      <c r="F312" s="234" t="s">
        <v>1151</v>
      </c>
      <c r="G312" s="42"/>
      <c r="H312" s="42"/>
      <c r="I312" s="138"/>
      <c r="J312" s="42"/>
      <c r="K312" s="42"/>
      <c r="L312" s="46"/>
      <c r="M312" s="235"/>
      <c r="N312" s="23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147</v>
      </c>
      <c r="AU312" s="19" t="s">
        <v>82</v>
      </c>
    </row>
    <row r="313" s="13" customFormat="1">
      <c r="A313" s="13"/>
      <c r="B313" s="237"/>
      <c r="C313" s="238"/>
      <c r="D313" s="233" t="s">
        <v>149</v>
      </c>
      <c r="E313" s="239" t="s">
        <v>19</v>
      </c>
      <c r="F313" s="240" t="s">
        <v>2398</v>
      </c>
      <c r="G313" s="238"/>
      <c r="H313" s="241">
        <v>122.06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149</v>
      </c>
      <c r="AU313" s="247" t="s">
        <v>82</v>
      </c>
      <c r="AV313" s="13" t="s">
        <v>82</v>
      </c>
      <c r="AW313" s="13" t="s">
        <v>33</v>
      </c>
      <c r="AX313" s="13" t="s">
        <v>80</v>
      </c>
      <c r="AY313" s="247" t="s">
        <v>138</v>
      </c>
    </row>
    <row r="314" s="2" customFormat="1" ht="24" customHeight="1">
      <c r="A314" s="40"/>
      <c r="B314" s="41"/>
      <c r="C314" s="220" t="s">
        <v>465</v>
      </c>
      <c r="D314" s="220" t="s">
        <v>140</v>
      </c>
      <c r="E314" s="221" t="s">
        <v>1154</v>
      </c>
      <c r="F314" s="222" t="s">
        <v>1155</v>
      </c>
      <c r="G314" s="223" t="s">
        <v>143</v>
      </c>
      <c r="H314" s="224">
        <v>75.659999999999997</v>
      </c>
      <c r="I314" s="225"/>
      <c r="J314" s="226">
        <f>ROUND(I314*H314,2)</f>
        <v>0</v>
      </c>
      <c r="K314" s="222" t="s">
        <v>1939</v>
      </c>
      <c r="L314" s="46"/>
      <c r="M314" s="227" t="s">
        <v>19</v>
      </c>
      <c r="N314" s="228" t="s">
        <v>43</v>
      </c>
      <c r="O314" s="86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31" t="s">
        <v>145</v>
      </c>
      <c r="AT314" s="231" t="s">
        <v>140</v>
      </c>
      <c r="AU314" s="231" t="s">
        <v>82</v>
      </c>
      <c r="AY314" s="19" t="s">
        <v>138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9" t="s">
        <v>80</v>
      </c>
      <c r="BK314" s="232">
        <f>ROUND(I314*H314,2)</f>
        <v>0</v>
      </c>
      <c r="BL314" s="19" t="s">
        <v>145</v>
      </c>
      <c r="BM314" s="231" t="s">
        <v>2399</v>
      </c>
    </row>
    <row r="315" s="2" customFormat="1">
      <c r="A315" s="40"/>
      <c r="B315" s="41"/>
      <c r="C315" s="42"/>
      <c r="D315" s="233" t="s">
        <v>147</v>
      </c>
      <c r="E315" s="42"/>
      <c r="F315" s="234" t="s">
        <v>1155</v>
      </c>
      <c r="G315" s="42"/>
      <c r="H315" s="42"/>
      <c r="I315" s="138"/>
      <c r="J315" s="42"/>
      <c r="K315" s="42"/>
      <c r="L315" s="46"/>
      <c r="M315" s="235"/>
      <c r="N315" s="23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147</v>
      </c>
      <c r="AU315" s="19" t="s">
        <v>82</v>
      </c>
    </row>
    <row r="316" s="14" customFormat="1">
      <c r="A316" s="14"/>
      <c r="B316" s="249"/>
      <c r="C316" s="250"/>
      <c r="D316" s="233" t="s">
        <v>149</v>
      </c>
      <c r="E316" s="251" t="s">
        <v>19</v>
      </c>
      <c r="F316" s="252" t="s">
        <v>1157</v>
      </c>
      <c r="G316" s="250"/>
      <c r="H316" s="251" t="s">
        <v>19</v>
      </c>
      <c r="I316" s="253"/>
      <c r="J316" s="250"/>
      <c r="K316" s="250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149</v>
      </c>
      <c r="AU316" s="258" t="s">
        <v>82</v>
      </c>
      <c r="AV316" s="14" t="s">
        <v>80</v>
      </c>
      <c r="AW316" s="14" t="s">
        <v>33</v>
      </c>
      <c r="AX316" s="14" t="s">
        <v>72</v>
      </c>
      <c r="AY316" s="258" t="s">
        <v>138</v>
      </c>
    </row>
    <row r="317" s="13" customFormat="1">
      <c r="A317" s="13"/>
      <c r="B317" s="237"/>
      <c r="C317" s="238"/>
      <c r="D317" s="233" t="s">
        <v>149</v>
      </c>
      <c r="E317" s="239" t="s">
        <v>19</v>
      </c>
      <c r="F317" s="240" t="s">
        <v>2400</v>
      </c>
      <c r="G317" s="238"/>
      <c r="H317" s="241">
        <v>15.08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149</v>
      </c>
      <c r="AU317" s="247" t="s">
        <v>82</v>
      </c>
      <c r="AV317" s="13" t="s">
        <v>82</v>
      </c>
      <c r="AW317" s="13" t="s">
        <v>33</v>
      </c>
      <c r="AX317" s="13" t="s">
        <v>72</v>
      </c>
      <c r="AY317" s="247" t="s">
        <v>138</v>
      </c>
    </row>
    <row r="318" s="13" customFormat="1">
      <c r="A318" s="13"/>
      <c r="B318" s="237"/>
      <c r="C318" s="238"/>
      <c r="D318" s="233" t="s">
        <v>149</v>
      </c>
      <c r="E318" s="239" t="s">
        <v>19</v>
      </c>
      <c r="F318" s="240" t="s">
        <v>2401</v>
      </c>
      <c r="G318" s="238"/>
      <c r="H318" s="241">
        <v>60.579999999999998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149</v>
      </c>
      <c r="AU318" s="247" t="s">
        <v>82</v>
      </c>
      <c r="AV318" s="13" t="s">
        <v>82</v>
      </c>
      <c r="AW318" s="13" t="s">
        <v>33</v>
      </c>
      <c r="AX318" s="13" t="s">
        <v>72</v>
      </c>
      <c r="AY318" s="247" t="s">
        <v>138</v>
      </c>
    </row>
    <row r="319" s="15" customFormat="1">
      <c r="A319" s="15"/>
      <c r="B319" s="276"/>
      <c r="C319" s="277"/>
      <c r="D319" s="233" t="s">
        <v>149</v>
      </c>
      <c r="E319" s="278" t="s">
        <v>19</v>
      </c>
      <c r="F319" s="279" t="s">
        <v>953</v>
      </c>
      <c r="G319" s="277"/>
      <c r="H319" s="280">
        <v>75.659999999999997</v>
      </c>
      <c r="I319" s="281"/>
      <c r="J319" s="277"/>
      <c r="K319" s="277"/>
      <c r="L319" s="282"/>
      <c r="M319" s="283"/>
      <c r="N319" s="284"/>
      <c r="O319" s="284"/>
      <c r="P319" s="284"/>
      <c r="Q319" s="284"/>
      <c r="R319" s="284"/>
      <c r="S319" s="284"/>
      <c r="T319" s="28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6" t="s">
        <v>149</v>
      </c>
      <c r="AU319" s="286" t="s">
        <v>82</v>
      </c>
      <c r="AV319" s="15" t="s">
        <v>145</v>
      </c>
      <c r="AW319" s="15" t="s">
        <v>33</v>
      </c>
      <c r="AX319" s="15" t="s">
        <v>80</v>
      </c>
      <c r="AY319" s="286" t="s">
        <v>138</v>
      </c>
    </row>
    <row r="320" s="2" customFormat="1" ht="16.5" customHeight="1">
      <c r="A320" s="40"/>
      <c r="B320" s="41"/>
      <c r="C320" s="259" t="s">
        <v>471</v>
      </c>
      <c r="D320" s="259" t="s">
        <v>268</v>
      </c>
      <c r="E320" s="260" t="s">
        <v>1160</v>
      </c>
      <c r="F320" s="261" t="s">
        <v>1161</v>
      </c>
      <c r="G320" s="262" t="s">
        <v>305</v>
      </c>
      <c r="H320" s="263">
        <v>32.956000000000003</v>
      </c>
      <c r="I320" s="264"/>
      <c r="J320" s="265">
        <f>ROUND(I320*H320,2)</f>
        <v>0</v>
      </c>
      <c r="K320" s="261" t="s">
        <v>144</v>
      </c>
      <c r="L320" s="266"/>
      <c r="M320" s="267" t="s">
        <v>19</v>
      </c>
      <c r="N320" s="268" t="s">
        <v>43</v>
      </c>
      <c r="O320" s="86"/>
      <c r="P320" s="229">
        <f>O320*H320</f>
        <v>0</v>
      </c>
      <c r="Q320" s="229">
        <v>1</v>
      </c>
      <c r="R320" s="229">
        <f>Q320*H320</f>
        <v>32.956000000000003</v>
      </c>
      <c r="S320" s="229">
        <v>0</v>
      </c>
      <c r="T320" s="23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1" t="s">
        <v>188</v>
      </c>
      <c r="AT320" s="231" t="s">
        <v>268</v>
      </c>
      <c r="AU320" s="231" t="s">
        <v>82</v>
      </c>
      <c r="AY320" s="19" t="s">
        <v>138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9" t="s">
        <v>80</v>
      </c>
      <c r="BK320" s="232">
        <f>ROUND(I320*H320,2)</f>
        <v>0</v>
      </c>
      <c r="BL320" s="19" t="s">
        <v>145</v>
      </c>
      <c r="BM320" s="231" t="s">
        <v>2402</v>
      </c>
    </row>
    <row r="321" s="2" customFormat="1">
      <c r="A321" s="40"/>
      <c r="B321" s="41"/>
      <c r="C321" s="42"/>
      <c r="D321" s="233" t="s">
        <v>147</v>
      </c>
      <c r="E321" s="42"/>
      <c r="F321" s="234" t="s">
        <v>1161</v>
      </c>
      <c r="G321" s="42"/>
      <c r="H321" s="42"/>
      <c r="I321" s="138"/>
      <c r="J321" s="42"/>
      <c r="K321" s="42"/>
      <c r="L321" s="46"/>
      <c r="M321" s="235"/>
      <c r="N321" s="236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147</v>
      </c>
      <c r="AU321" s="19" t="s">
        <v>82</v>
      </c>
    </row>
    <row r="322" s="14" customFormat="1">
      <c r="A322" s="14"/>
      <c r="B322" s="249"/>
      <c r="C322" s="250"/>
      <c r="D322" s="233" t="s">
        <v>149</v>
      </c>
      <c r="E322" s="251" t="s">
        <v>19</v>
      </c>
      <c r="F322" s="252" t="s">
        <v>1163</v>
      </c>
      <c r="G322" s="250"/>
      <c r="H322" s="251" t="s">
        <v>19</v>
      </c>
      <c r="I322" s="253"/>
      <c r="J322" s="250"/>
      <c r="K322" s="250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149</v>
      </c>
      <c r="AU322" s="258" t="s">
        <v>82</v>
      </c>
      <c r="AV322" s="14" t="s">
        <v>80</v>
      </c>
      <c r="AW322" s="14" t="s">
        <v>33</v>
      </c>
      <c r="AX322" s="14" t="s">
        <v>72</v>
      </c>
      <c r="AY322" s="258" t="s">
        <v>138</v>
      </c>
    </row>
    <row r="323" s="13" customFormat="1">
      <c r="A323" s="13"/>
      <c r="B323" s="237"/>
      <c r="C323" s="238"/>
      <c r="D323" s="233" t="s">
        <v>149</v>
      </c>
      <c r="E323" s="239" t="s">
        <v>19</v>
      </c>
      <c r="F323" s="240" t="s">
        <v>2403</v>
      </c>
      <c r="G323" s="238"/>
      <c r="H323" s="241">
        <v>32.956000000000003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149</v>
      </c>
      <c r="AU323" s="247" t="s">
        <v>82</v>
      </c>
      <c r="AV323" s="13" t="s">
        <v>82</v>
      </c>
      <c r="AW323" s="13" t="s">
        <v>33</v>
      </c>
      <c r="AX323" s="13" t="s">
        <v>80</v>
      </c>
      <c r="AY323" s="247" t="s">
        <v>138</v>
      </c>
    </row>
    <row r="324" s="2" customFormat="1" ht="24" customHeight="1">
      <c r="A324" s="40"/>
      <c r="B324" s="41"/>
      <c r="C324" s="220" t="s">
        <v>474</v>
      </c>
      <c r="D324" s="220" t="s">
        <v>140</v>
      </c>
      <c r="E324" s="221" t="s">
        <v>1165</v>
      </c>
      <c r="F324" s="222" t="s">
        <v>1166</v>
      </c>
      <c r="G324" s="223" t="s">
        <v>143</v>
      </c>
      <c r="H324" s="224">
        <v>122.06</v>
      </c>
      <c r="I324" s="225"/>
      <c r="J324" s="226">
        <f>ROUND(I324*H324,2)</f>
        <v>0</v>
      </c>
      <c r="K324" s="222" t="s">
        <v>144</v>
      </c>
      <c r="L324" s="46"/>
      <c r="M324" s="227" t="s">
        <v>19</v>
      </c>
      <c r="N324" s="228" t="s">
        <v>43</v>
      </c>
      <c r="O324" s="86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31" t="s">
        <v>145</v>
      </c>
      <c r="AT324" s="231" t="s">
        <v>140</v>
      </c>
      <c r="AU324" s="231" t="s">
        <v>82</v>
      </c>
      <c r="AY324" s="19" t="s">
        <v>138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9" t="s">
        <v>80</v>
      </c>
      <c r="BK324" s="232">
        <f>ROUND(I324*H324,2)</f>
        <v>0</v>
      </c>
      <c r="BL324" s="19" t="s">
        <v>145</v>
      </c>
      <c r="BM324" s="231" t="s">
        <v>2404</v>
      </c>
    </row>
    <row r="325" s="2" customFormat="1">
      <c r="A325" s="40"/>
      <c r="B325" s="41"/>
      <c r="C325" s="42"/>
      <c r="D325" s="233" t="s">
        <v>147</v>
      </c>
      <c r="E325" s="42"/>
      <c r="F325" s="234" t="s">
        <v>1166</v>
      </c>
      <c r="G325" s="42"/>
      <c r="H325" s="42"/>
      <c r="I325" s="138"/>
      <c r="J325" s="42"/>
      <c r="K325" s="42"/>
      <c r="L325" s="46"/>
      <c r="M325" s="235"/>
      <c r="N325" s="23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147</v>
      </c>
      <c r="AU325" s="19" t="s">
        <v>82</v>
      </c>
    </row>
    <row r="326" s="13" customFormat="1">
      <c r="A326" s="13"/>
      <c r="B326" s="237"/>
      <c r="C326" s="238"/>
      <c r="D326" s="233" t="s">
        <v>149</v>
      </c>
      <c r="E326" s="239" t="s">
        <v>19</v>
      </c>
      <c r="F326" s="240" t="s">
        <v>2405</v>
      </c>
      <c r="G326" s="238"/>
      <c r="H326" s="241">
        <v>122.06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149</v>
      </c>
      <c r="AU326" s="247" t="s">
        <v>82</v>
      </c>
      <c r="AV326" s="13" t="s">
        <v>82</v>
      </c>
      <c r="AW326" s="13" t="s">
        <v>33</v>
      </c>
      <c r="AX326" s="13" t="s">
        <v>80</v>
      </c>
      <c r="AY326" s="247" t="s">
        <v>138</v>
      </c>
    </row>
    <row r="327" s="2" customFormat="1" ht="16.5" customHeight="1">
      <c r="A327" s="40"/>
      <c r="B327" s="41"/>
      <c r="C327" s="220" t="s">
        <v>480</v>
      </c>
      <c r="D327" s="220" t="s">
        <v>140</v>
      </c>
      <c r="E327" s="221" t="s">
        <v>1168</v>
      </c>
      <c r="F327" s="222" t="s">
        <v>1169</v>
      </c>
      <c r="G327" s="223" t="s">
        <v>143</v>
      </c>
      <c r="H327" s="224">
        <v>122.06</v>
      </c>
      <c r="I327" s="225"/>
      <c r="J327" s="226">
        <f>ROUND(I327*H327,2)</f>
        <v>0</v>
      </c>
      <c r="K327" s="222" t="s">
        <v>144</v>
      </c>
      <c r="L327" s="46"/>
      <c r="M327" s="227" t="s">
        <v>19</v>
      </c>
      <c r="N327" s="228" t="s">
        <v>43</v>
      </c>
      <c r="O327" s="86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31" t="s">
        <v>145</v>
      </c>
      <c r="AT327" s="231" t="s">
        <v>140</v>
      </c>
      <c r="AU327" s="231" t="s">
        <v>82</v>
      </c>
      <c r="AY327" s="19" t="s">
        <v>138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9" t="s">
        <v>80</v>
      </c>
      <c r="BK327" s="232">
        <f>ROUND(I327*H327,2)</f>
        <v>0</v>
      </c>
      <c r="BL327" s="19" t="s">
        <v>145</v>
      </c>
      <c r="BM327" s="231" t="s">
        <v>2406</v>
      </c>
    </row>
    <row r="328" s="2" customFormat="1">
      <c r="A328" s="40"/>
      <c r="B328" s="41"/>
      <c r="C328" s="42"/>
      <c r="D328" s="233" t="s">
        <v>147</v>
      </c>
      <c r="E328" s="42"/>
      <c r="F328" s="234" t="s">
        <v>1169</v>
      </c>
      <c r="G328" s="42"/>
      <c r="H328" s="42"/>
      <c r="I328" s="138"/>
      <c r="J328" s="42"/>
      <c r="K328" s="42"/>
      <c r="L328" s="46"/>
      <c r="M328" s="235"/>
      <c r="N328" s="236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147</v>
      </c>
      <c r="AU328" s="19" t="s">
        <v>82</v>
      </c>
    </row>
    <row r="329" s="13" customFormat="1">
      <c r="A329" s="13"/>
      <c r="B329" s="237"/>
      <c r="C329" s="238"/>
      <c r="D329" s="233" t="s">
        <v>149</v>
      </c>
      <c r="E329" s="239" t="s">
        <v>19</v>
      </c>
      <c r="F329" s="240" t="s">
        <v>2405</v>
      </c>
      <c r="G329" s="238"/>
      <c r="H329" s="241">
        <v>122.06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149</v>
      </c>
      <c r="AU329" s="247" t="s">
        <v>82</v>
      </c>
      <c r="AV329" s="13" t="s">
        <v>82</v>
      </c>
      <c r="AW329" s="13" t="s">
        <v>33</v>
      </c>
      <c r="AX329" s="13" t="s">
        <v>80</v>
      </c>
      <c r="AY329" s="247" t="s">
        <v>138</v>
      </c>
    </row>
    <row r="330" s="2" customFormat="1" ht="16.5" customHeight="1">
      <c r="A330" s="40"/>
      <c r="B330" s="41"/>
      <c r="C330" s="220" t="s">
        <v>485</v>
      </c>
      <c r="D330" s="220" t="s">
        <v>140</v>
      </c>
      <c r="E330" s="221" t="s">
        <v>1171</v>
      </c>
      <c r="F330" s="222" t="s">
        <v>1172</v>
      </c>
      <c r="G330" s="223" t="s">
        <v>184</v>
      </c>
      <c r="H330" s="224">
        <v>6.1029999999999998</v>
      </c>
      <c r="I330" s="225"/>
      <c r="J330" s="226">
        <f>ROUND(I330*H330,2)</f>
        <v>0</v>
      </c>
      <c r="K330" s="222" t="s">
        <v>144</v>
      </c>
      <c r="L330" s="46"/>
      <c r="M330" s="227" t="s">
        <v>19</v>
      </c>
      <c r="N330" s="228" t="s">
        <v>43</v>
      </c>
      <c r="O330" s="86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1" t="s">
        <v>145</v>
      </c>
      <c r="AT330" s="231" t="s">
        <v>140</v>
      </c>
      <c r="AU330" s="231" t="s">
        <v>82</v>
      </c>
      <c r="AY330" s="19" t="s">
        <v>138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9" t="s">
        <v>80</v>
      </c>
      <c r="BK330" s="232">
        <f>ROUND(I330*H330,2)</f>
        <v>0</v>
      </c>
      <c r="BL330" s="19" t="s">
        <v>145</v>
      </c>
      <c r="BM330" s="231" t="s">
        <v>2407</v>
      </c>
    </row>
    <row r="331" s="2" customFormat="1">
      <c r="A331" s="40"/>
      <c r="B331" s="41"/>
      <c r="C331" s="42"/>
      <c r="D331" s="233" t="s">
        <v>147</v>
      </c>
      <c r="E331" s="42"/>
      <c r="F331" s="234" t="s">
        <v>1172</v>
      </c>
      <c r="G331" s="42"/>
      <c r="H331" s="42"/>
      <c r="I331" s="138"/>
      <c r="J331" s="42"/>
      <c r="K331" s="42"/>
      <c r="L331" s="46"/>
      <c r="M331" s="235"/>
      <c r="N331" s="236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147</v>
      </c>
      <c r="AU331" s="19" t="s">
        <v>82</v>
      </c>
    </row>
    <row r="332" s="13" customFormat="1">
      <c r="A332" s="13"/>
      <c r="B332" s="237"/>
      <c r="C332" s="238"/>
      <c r="D332" s="233" t="s">
        <v>149</v>
      </c>
      <c r="E332" s="239" t="s">
        <v>19</v>
      </c>
      <c r="F332" s="240" t="s">
        <v>2408</v>
      </c>
      <c r="G332" s="238"/>
      <c r="H332" s="241">
        <v>6.1029999999999998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149</v>
      </c>
      <c r="AU332" s="247" t="s">
        <v>82</v>
      </c>
      <c r="AV332" s="13" t="s">
        <v>82</v>
      </c>
      <c r="AW332" s="13" t="s">
        <v>33</v>
      </c>
      <c r="AX332" s="13" t="s">
        <v>80</v>
      </c>
      <c r="AY332" s="247" t="s">
        <v>138</v>
      </c>
    </row>
    <row r="333" s="2" customFormat="1" ht="16.5" customHeight="1">
      <c r="A333" s="40"/>
      <c r="B333" s="41"/>
      <c r="C333" s="220" t="s">
        <v>493</v>
      </c>
      <c r="D333" s="220" t="s">
        <v>140</v>
      </c>
      <c r="E333" s="221" t="s">
        <v>1175</v>
      </c>
      <c r="F333" s="222" t="s">
        <v>1176</v>
      </c>
      <c r="G333" s="223" t="s">
        <v>184</v>
      </c>
      <c r="H333" s="224">
        <v>6.1029999999999998</v>
      </c>
      <c r="I333" s="225"/>
      <c r="J333" s="226">
        <f>ROUND(I333*H333,2)</f>
        <v>0</v>
      </c>
      <c r="K333" s="222" t="s">
        <v>144</v>
      </c>
      <c r="L333" s="46"/>
      <c r="M333" s="227" t="s">
        <v>19</v>
      </c>
      <c r="N333" s="228" t="s">
        <v>43</v>
      </c>
      <c r="O333" s="86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31" t="s">
        <v>145</v>
      </c>
      <c r="AT333" s="231" t="s">
        <v>140</v>
      </c>
      <c r="AU333" s="231" t="s">
        <v>82</v>
      </c>
      <c r="AY333" s="19" t="s">
        <v>138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9" t="s">
        <v>80</v>
      </c>
      <c r="BK333" s="232">
        <f>ROUND(I333*H333,2)</f>
        <v>0</v>
      </c>
      <c r="BL333" s="19" t="s">
        <v>145</v>
      </c>
      <c r="BM333" s="231" t="s">
        <v>2409</v>
      </c>
    </row>
    <row r="334" s="2" customFormat="1">
      <c r="A334" s="40"/>
      <c r="B334" s="41"/>
      <c r="C334" s="42"/>
      <c r="D334" s="233" t="s">
        <v>147</v>
      </c>
      <c r="E334" s="42"/>
      <c r="F334" s="234" t="s">
        <v>1176</v>
      </c>
      <c r="G334" s="42"/>
      <c r="H334" s="42"/>
      <c r="I334" s="138"/>
      <c r="J334" s="42"/>
      <c r="K334" s="42"/>
      <c r="L334" s="46"/>
      <c r="M334" s="235"/>
      <c r="N334" s="236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147</v>
      </c>
      <c r="AU334" s="19" t="s">
        <v>82</v>
      </c>
    </row>
    <row r="335" s="13" customFormat="1">
      <c r="A335" s="13"/>
      <c r="B335" s="237"/>
      <c r="C335" s="238"/>
      <c r="D335" s="233" t="s">
        <v>149</v>
      </c>
      <c r="E335" s="239" t="s">
        <v>19</v>
      </c>
      <c r="F335" s="240" t="s">
        <v>2408</v>
      </c>
      <c r="G335" s="238"/>
      <c r="H335" s="241">
        <v>6.1029999999999998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149</v>
      </c>
      <c r="AU335" s="247" t="s">
        <v>82</v>
      </c>
      <c r="AV335" s="13" t="s">
        <v>82</v>
      </c>
      <c r="AW335" s="13" t="s">
        <v>33</v>
      </c>
      <c r="AX335" s="13" t="s">
        <v>80</v>
      </c>
      <c r="AY335" s="247" t="s">
        <v>138</v>
      </c>
    </row>
    <row r="336" s="12" customFormat="1" ht="22.8" customHeight="1">
      <c r="A336" s="12"/>
      <c r="B336" s="204"/>
      <c r="C336" s="205"/>
      <c r="D336" s="206" t="s">
        <v>71</v>
      </c>
      <c r="E336" s="218" t="s">
        <v>82</v>
      </c>
      <c r="F336" s="218" t="s">
        <v>377</v>
      </c>
      <c r="G336" s="205"/>
      <c r="H336" s="205"/>
      <c r="I336" s="208"/>
      <c r="J336" s="219">
        <f>BK336</f>
        <v>0</v>
      </c>
      <c r="K336" s="205"/>
      <c r="L336" s="210"/>
      <c r="M336" s="211"/>
      <c r="N336" s="212"/>
      <c r="O336" s="212"/>
      <c r="P336" s="213">
        <f>SUM(P337:P360)</f>
        <v>0</v>
      </c>
      <c r="Q336" s="212"/>
      <c r="R336" s="213">
        <f>SUM(R337:R360)</f>
        <v>107.22439588</v>
      </c>
      <c r="S336" s="212"/>
      <c r="T336" s="214">
        <f>SUM(T337:T360)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5" t="s">
        <v>80</v>
      </c>
      <c r="AT336" s="216" t="s">
        <v>71</v>
      </c>
      <c r="AU336" s="216" t="s">
        <v>80</v>
      </c>
      <c r="AY336" s="215" t="s">
        <v>138</v>
      </c>
      <c r="BK336" s="217">
        <f>SUM(BK337:BK360)</f>
        <v>0</v>
      </c>
    </row>
    <row r="337" s="2" customFormat="1" ht="24" customHeight="1">
      <c r="A337" s="40"/>
      <c r="B337" s="41"/>
      <c r="C337" s="220" t="s">
        <v>499</v>
      </c>
      <c r="D337" s="220" t="s">
        <v>140</v>
      </c>
      <c r="E337" s="221" t="s">
        <v>1178</v>
      </c>
      <c r="F337" s="222" t="s">
        <v>1179</v>
      </c>
      <c r="G337" s="223" t="s">
        <v>496</v>
      </c>
      <c r="H337" s="224">
        <v>16</v>
      </c>
      <c r="I337" s="225"/>
      <c r="J337" s="226">
        <f>ROUND(I337*H337,2)</f>
        <v>0</v>
      </c>
      <c r="K337" s="222" t="s">
        <v>144</v>
      </c>
      <c r="L337" s="46"/>
      <c r="M337" s="227" t="s">
        <v>19</v>
      </c>
      <c r="N337" s="228" t="s">
        <v>43</v>
      </c>
      <c r="O337" s="86"/>
      <c r="P337" s="229">
        <f>O337*H337</f>
        <v>0</v>
      </c>
      <c r="Q337" s="229">
        <v>0.00114</v>
      </c>
      <c r="R337" s="229">
        <f>Q337*H337</f>
        <v>0.018239999999999999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145</v>
      </c>
      <c r="AT337" s="231" t="s">
        <v>140</v>
      </c>
      <c r="AU337" s="231" t="s">
        <v>82</v>
      </c>
      <c r="AY337" s="19" t="s">
        <v>138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80</v>
      </c>
      <c r="BK337" s="232">
        <f>ROUND(I337*H337,2)</f>
        <v>0</v>
      </c>
      <c r="BL337" s="19" t="s">
        <v>145</v>
      </c>
      <c r="BM337" s="231" t="s">
        <v>2410</v>
      </c>
    </row>
    <row r="338" s="2" customFormat="1">
      <c r="A338" s="40"/>
      <c r="B338" s="41"/>
      <c r="C338" s="42"/>
      <c r="D338" s="233" t="s">
        <v>147</v>
      </c>
      <c r="E338" s="42"/>
      <c r="F338" s="234" t="s">
        <v>1179</v>
      </c>
      <c r="G338" s="42"/>
      <c r="H338" s="42"/>
      <c r="I338" s="138"/>
      <c r="J338" s="42"/>
      <c r="K338" s="42"/>
      <c r="L338" s="46"/>
      <c r="M338" s="235"/>
      <c r="N338" s="23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147</v>
      </c>
      <c r="AU338" s="19" t="s">
        <v>82</v>
      </c>
    </row>
    <row r="339" s="14" customFormat="1">
      <c r="A339" s="14"/>
      <c r="B339" s="249"/>
      <c r="C339" s="250"/>
      <c r="D339" s="233" t="s">
        <v>149</v>
      </c>
      <c r="E339" s="251" t="s">
        <v>19</v>
      </c>
      <c r="F339" s="252" t="s">
        <v>1181</v>
      </c>
      <c r="G339" s="250"/>
      <c r="H339" s="251" t="s">
        <v>19</v>
      </c>
      <c r="I339" s="253"/>
      <c r="J339" s="250"/>
      <c r="K339" s="250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149</v>
      </c>
      <c r="AU339" s="258" t="s">
        <v>82</v>
      </c>
      <c r="AV339" s="14" t="s">
        <v>80</v>
      </c>
      <c r="AW339" s="14" t="s">
        <v>33</v>
      </c>
      <c r="AX339" s="14" t="s">
        <v>72</v>
      </c>
      <c r="AY339" s="258" t="s">
        <v>138</v>
      </c>
    </row>
    <row r="340" s="13" customFormat="1">
      <c r="A340" s="13"/>
      <c r="B340" s="237"/>
      <c r="C340" s="238"/>
      <c r="D340" s="233" t="s">
        <v>149</v>
      </c>
      <c r="E340" s="239" t="s">
        <v>19</v>
      </c>
      <c r="F340" s="240" t="s">
        <v>1182</v>
      </c>
      <c r="G340" s="238"/>
      <c r="H340" s="241">
        <v>16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149</v>
      </c>
      <c r="AU340" s="247" t="s">
        <v>82</v>
      </c>
      <c r="AV340" s="13" t="s">
        <v>82</v>
      </c>
      <c r="AW340" s="13" t="s">
        <v>33</v>
      </c>
      <c r="AX340" s="13" t="s">
        <v>80</v>
      </c>
      <c r="AY340" s="247" t="s">
        <v>138</v>
      </c>
    </row>
    <row r="341" s="2" customFormat="1" ht="24" customHeight="1">
      <c r="A341" s="40"/>
      <c r="B341" s="41"/>
      <c r="C341" s="220" t="s">
        <v>508</v>
      </c>
      <c r="D341" s="220" t="s">
        <v>140</v>
      </c>
      <c r="E341" s="221" t="s">
        <v>2411</v>
      </c>
      <c r="F341" s="222" t="s">
        <v>2412</v>
      </c>
      <c r="G341" s="223" t="s">
        <v>184</v>
      </c>
      <c r="H341" s="224">
        <v>29.440000000000001</v>
      </c>
      <c r="I341" s="225"/>
      <c r="J341" s="226">
        <f>ROUND(I341*H341,2)</f>
        <v>0</v>
      </c>
      <c r="K341" s="222" t="s">
        <v>144</v>
      </c>
      <c r="L341" s="46"/>
      <c r="M341" s="227" t="s">
        <v>19</v>
      </c>
      <c r="N341" s="228" t="s">
        <v>43</v>
      </c>
      <c r="O341" s="86"/>
      <c r="P341" s="229">
        <f>O341*H341</f>
        <v>0</v>
      </c>
      <c r="Q341" s="229">
        <v>2.1600000000000001</v>
      </c>
      <c r="R341" s="229">
        <f>Q341*H341</f>
        <v>63.59040000000001</v>
      </c>
      <c r="S341" s="229">
        <v>0</v>
      </c>
      <c r="T341" s="230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1" t="s">
        <v>145</v>
      </c>
      <c r="AT341" s="231" t="s">
        <v>140</v>
      </c>
      <c r="AU341" s="231" t="s">
        <v>82</v>
      </c>
      <c r="AY341" s="19" t="s">
        <v>138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9" t="s">
        <v>80</v>
      </c>
      <c r="BK341" s="232">
        <f>ROUND(I341*H341,2)</f>
        <v>0</v>
      </c>
      <c r="BL341" s="19" t="s">
        <v>145</v>
      </c>
      <c r="BM341" s="231" t="s">
        <v>2413</v>
      </c>
    </row>
    <row r="342" s="2" customFormat="1">
      <c r="A342" s="40"/>
      <c r="B342" s="41"/>
      <c r="C342" s="42"/>
      <c r="D342" s="233" t="s">
        <v>147</v>
      </c>
      <c r="E342" s="42"/>
      <c r="F342" s="234" t="s">
        <v>2412</v>
      </c>
      <c r="G342" s="42"/>
      <c r="H342" s="42"/>
      <c r="I342" s="138"/>
      <c r="J342" s="42"/>
      <c r="K342" s="42"/>
      <c r="L342" s="46"/>
      <c r="M342" s="235"/>
      <c r="N342" s="236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147</v>
      </c>
      <c r="AU342" s="19" t="s">
        <v>82</v>
      </c>
    </row>
    <row r="343" s="14" customFormat="1">
      <c r="A343" s="14"/>
      <c r="B343" s="249"/>
      <c r="C343" s="250"/>
      <c r="D343" s="233" t="s">
        <v>149</v>
      </c>
      <c r="E343" s="251" t="s">
        <v>19</v>
      </c>
      <c r="F343" s="252" t="s">
        <v>2414</v>
      </c>
      <c r="G343" s="250"/>
      <c r="H343" s="251" t="s">
        <v>19</v>
      </c>
      <c r="I343" s="253"/>
      <c r="J343" s="250"/>
      <c r="K343" s="250"/>
      <c r="L343" s="254"/>
      <c r="M343" s="255"/>
      <c r="N343" s="256"/>
      <c r="O343" s="256"/>
      <c r="P343" s="256"/>
      <c r="Q343" s="256"/>
      <c r="R343" s="256"/>
      <c r="S343" s="256"/>
      <c r="T343" s="25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8" t="s">
        <v>149</v>
      </c>
      <c r="AU343" s="258" t="s">
        <v>82</v>
      </c>
      <c r="AV343" s="14" t="s">
        <v>80</v>
      </c>
      <c r="AW343" s="14" t="s">
        <v>33</v>
      </c>
      <c r="AX343" s="14" t="s">
        <v>72</v>
      </c>
      <c r="AY343" s="258" t="s">
        <v>138</v>
      </c>
    </row>
    <row r="344" s="13" customFormat="1">
      <c r="A344" s="13"/>
      <c r="B344" s="237"/>
      <c r="C344" s="238"/>
      <c r="D344" s="233" t="s">
        <v>149</v>
      </c>
      <c r="E344" s="239" t="s">
        <v>19</v>
      </c>
      <c r="F344" s="240" t="s">
        <v>2415</v>
      </c>
      <c r="G344" s="238"/>
      <c r="H344" s="241">
        <v>29.440000000000001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149</v>
      </c>
      <c r="AU344" s="247" t="s">
        <v>82</v>
      </c>
      <c r="AV344" s="13" t="s">
        <v>82</v>
      </c>
      <c r="AW344" s="13" t="s">
        <v>33</v>
      </c>
      <c r="AX344" s="13" t="s">
        <v>80</v>
      </c>
      <c r="AY344" s="247" t="s">
        <v>138</v>
      </c>
    </row>
    <row r="345" s="2" customFormat="1" ht="16.5" customHeight="1">
      <c r="A345" s="40"/>
      <c r="B345" s="41"/>
      <c r="C345" s="220" t="s">
        <v>515</v>
      </c>
      <c r="D345" s="220" t="s">
        <v>140</v>
      </c>
      <c r="E345" s="221" t="s">
        <v>1212</v>
      </c>
      <c r="F345" s="222" t="s">
        <v>1213</v>
      </c>
      <c r="G345" s="223" t="s">
        <v>184</v>
      </c>
      <c r="H345" s="224">
        <v>16.315999999999999</v>
      </c>
      <c r="I345" s="225"/>
      <c r="J345" s="226">
        <f>ROUND(I345*H345,2)</f>
        <v>0</v>
      </c>
      <c r="K345" s="222" t="s">
        <v>144</v>
      </c>
      <c r="L345" s="46"/>
      <c r="M345" s="227" t="s">
        <v>19</v>
      </c>
      <c r="N345" s="228" t="s">
        <v>43</v>
      </c>
      <c r="O345" s="86"/>
      <c r="P345" s="229">
        <f>O345*H345</f>
        <v>0</v>
      </c>
      <c r="Q345" s="229">
        <v>2.5262500000000001</v>
      </c>
      <c r="R345" s="229">
        <f>Q345*H345</f>
        <v>41.218294999999998</v>
      </c>
      <c r="S345" s="229">
        <v>0</v>
      </c>
      <c r="T345" s="23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31" t="s">
        <v>145</v>
      </c>
      <c r="AT345" s="231" t="s">
        <v>140</v>
      </c>
      <c r="AU345" s="231" t="s">
        <v>82</v>
      </c>
      <c r="AY345" s="19" t="s">
        <v>138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9" t="s">
        <v>80</v>
      </c>
      <c r="BK345" s="232">
        <f>ROUND(I345*H345,2)</f>
        <v>0</v>
      </c>
      <c r="BL345" s="19" t="s">
        <v>145</v>
      </c>
      <c r="BM345" s="231" t="s">
        <v>2416</v>
      </c>
    </row>
    <row r="346" s="2" customFormat="1">
      <c r="A346" s="40"/>
      <c r="B346" s="41"/>
      <c r="C346" s="42"/>
      <c r="D346" s="233" t="s">
        <v>147</v>
      </c>
      <c r="E346" s="42"/>
      <c r="F346" s="234" t="s">
        <v>1213</v>
      </c>
      <c r="G346" s="42"/>
      <c r="H346" s="42"/>
      <c r="I346" s="138"/>
      <c r="J346" s="42"/>
      <c r="K346" s="42"/>
      <c r="L346" s="46"/>
      <c r="M346" s="235"/>
      <c r="N346" s="236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147</v>
      </c>
      <c r="AU346" s="19" t="s">
        <v>82</v>
      </c>
    </row>
    <row r="347" s="14" customFormat="1">
      <c r="A347" s="14"/>
      <c r="B347" s="249"/>
      <c r="C347" s="250"/>
      <c r="D347" s="233" t="s">
        <v>149</v>
      </c>
      <c r="E347" s="251" t="s">
        <v>19</v>
      </c>
      <c r="F347" s="252" t="s">
        <v>1215</v>
      </c>
      <c r="G347" s="250"/>
      <c r="H347" s="251" t="s">
        <v>19</v>
      </c>
      <c r="I347" s="253"/>
      <c r="J347" s="250"/>
      <c r="K347" s="250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149</v>
      </c>
      <c r="AU347" s="258" t="s">
        <v>82</v>
      </c>
      <c r="AV347" s="14" t="s">
        <v>80</v>
      </c>
      <c r="AW347" s="14" t="s">
        <v>33</v>
      </c>
      <c r="AX347" s="14" t="s">
        <v>72</v>
      </c>
      <c r="AY347" s="258" t="s">
        <v>138</v>
      </c>
    </row>
    <row r="348" s="13" customFormat="1">
      <c r="A348" s="13"/>
      <c r="B348" s="237"/>
      <c r="C348" s="238"/>
      <c r="D348" s="233" t="s">
        <v>149</v>
      </c>
      <c r="E348" s="239" t="s">
        <v>19</v>
      </c>
      <c r="F348" s="240" t="s">
        <v>2417</v>
      </c>
      <c r="G348" s="238"/>
      <c r="H348" s="241">
        <v>16.315999999999999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149</v>
      </c>
      <c r="AU348" s="247" t="s">
        <v>82</v>
      </c>
      <c r="AV348" s="13" t="s">
        <v>82</v>
      </c>
      <c r="AW348" s="13" t="s">
        <v>33</v>
      </c>
      <c r="AX348" s="13" t="s">
        <v>80</v>
      </c>
      <c r="AY348" s="247" t="s">
        <v>138</v>
      </c>
    </row>
    <row r="349" s="2" customFormat="1" ht="16.5" customHeight="1">
      <c r="A349" s="40"/>
      <c r="B349" s="41"/>
      <c r="C349" s="220" t="s">
        <v>523</v>
      </c>
      <c r="D349" s="220" t="s">
        <v>140</v>
      </c>
      <c r="E349" s="221" t="s">
        <v>1217</v>
      </c>
      <c r="F349" s="222" t="s">
        <v>1218</v>
      </c>
      <c r="G349" s="223" t="s">
        <v>143</v>
      </c>
      <c r="H349" s="224">
        <v>17.68</v>
      </c>
      <c r="I349" s="225"/>
      <c r="J349" s="226">
        <f>ROUND(I349*H349,2)</f>
        <v>0</v>
      </c>
      <c r="K349" s="222" t="s">
        <v>144</v>
      </c>
      <c r="L349" s="46"/>
      <c r="M349" s="227" t="s">
        <v>19</v>
      </c>
      <c r="N349" s="228" t="s">
        <v>43</v>
      </c>
      <c r="O349" s="86"/>
      <c r="P349" s="229">
        <f>O349*H349</f>
        <v>0</v>
      </c>
      <c r="Q349" s="229">
        <v>0.0014400000000000001</v>
      </c>
      <c r="R349" s="229">
        <f>Q349*H349</f>
        <v>0.025459200000000001</v>
      </c>
      <c r="S349" s="229">
        <v>0</v>
      </c>
      <c r="T349" s="230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1" t="s">
        <v>145</v>
      </c>
      <c r="AT349" s="231" t="s">
        <v>140</v>
      </c>
      <c r="AU349" s="231" t="s">
        <v>82</v>
      </c>
      <c r="AY349" s="19" t="s">
        <v>138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9" t="s">
        <v>80</v>
      </c>
      <c r="BK349" s="232">
        <f>ROUND(I349*H349,2)</f>
        <v>0</v>
      </c>
      <c r="BL349" s="19" t="s">
        <v>145</v>
      </c>
      <c r="BM349" s="231" t="s">
        <v>2418</v>
      </c>
    </row>
    <row r="350" s="2" customFormat="1">
      <c r="A350" s="40"/>
      <c r="B350" s="41"/>
      <c r="C350" s="42"/>
      <c r="D350" s="233" t="s">
        <v>147</v>
      </c>
      <c r="E350" s="42"/>
      <c r="F350" s="234" t="s">
        <v>1218</v>
      </c>
      <c r="G350" s="42"/>
      <c r="H350" s="42"/>
      <c r="I350" s="138"/>
      <c r="J350" s="42"/>
      <c r="K350" s="42"/>
      <c r="L350" s="46"/>
      <c r="M350" s="235"/>
      <c r="N350" s="236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147</v>
      </c>
      <c r="AU350" s="19" t="s">
        <v>82</v>
      </c>
    </row>
    <row r="351" s="14" customFormat="1">
      <c r="A351" s="14"/>
      <c r="B351" s="249"/>
      <c r="C351" s="250"/>
      <c r="D351" s="233" t="s">
        <v>149</v>
      </c>
      <c r="E351" s="251" t="s">
        <v>19</v>
      </c>
      <c r="F351" s="252" t="s">
        <v>1218</v>
      </c>
      <c r="G351" s="250"/>
      <c r="H351" s="251" t="s">
        <v>19</v>
      </c>
      <c r="I351" s="253"/>
      <c r="J351" s="250"/>
      <c r="K351" s="250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149</v>
      </c>
      <c r="AU351" s="258" t="s">
        <v>82</v>
      </c>
      <c r="AV351" s="14" t="s">
        <v>80</v>
      </c>
      <c r="AW351" s="14" t="s">
        <v>33</v>
      </c>
      <c r="AX351" s="14" t="s">
        <v>72</v>
      </c>
      <c r="AY351" s="258" t="s">
        <v>138</v>
      </c>
    </row>
    <row r="352" s="14" customFormat="1">
      <c r="A352" s="14"/>
      <c r="B352" s="249"/>
      <c r="C352" s="250"/>
      <c r="D352" s="233" t="s">
        <v>149</v>
      </c>
      <c r="E352" s="251" t="s">
        <v>19</v>
      </c>
      <c r="F352" s="252" t="s">
        <v>1220</v>
      </c>
      <c r="G352" s="250"/>
      <c r="H352" s="251" t="s">
        <v>19</v>
      </c>
      <c r="I352" s="253"/>
      <c r="J352" s="250"/>
      <c r="K352" s="250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149</v>
      </c>
      <c r="AU352" s="258" t="s">
        <v>82</v>
      </c>
      <c r="AV352" s="14" t="s">
        <v>80</v>
      </c>
      <c r="AW352" s="14" t="s">
        <v>33</v>
      </c>
      <c r="AX352" s="14" t="s">
        <v>72</v>
      </c>
      <c r="AY352" s="258" t="s">
        <v>138</v>
      </c>
    </row>
    <row r="353" s="13" customFormat="1">
      <c r="A353" s="13"/>
      <c r="B353" s="237"/>
      <c r="C353" s="238"/>
      <c r="D353" s="233" t="s">
        <v>149</v>
      </c>
      <c r="E353" s="239" t="s">
        <v>19</v>
      </c>
      <c r="F353" s="240" t="s">
        <v>2419</v>
      </c>
      <c r="G353" s="238"/>
      <c r="H353" s="241">
        <v>17.68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149</v>
      </c>
      <c r="AU353" s="247" t="s">
        <v>82</v>
      </c>
      <c r="AV353" s="13" t="s">
        <v>82</v>
      </c>
      <c r="AW353" s="13" t="s">
        <v>33</v>
      </c>
      <c r="AX353" s="13" t="s">
        <v>80</v>
      </c>
      <c r="AY353" s="247" t="s">
        <v>138</v>
      </c>
    </row>
    <row r="354" s="2" customFormat="1" ht="16.5" customHeight="1">
      <c r="A354" s="40"/>
      <c r="B354" s="41"/>
      <c r="C354" s="220" t="s">
        <v>530</v>
      </c>
      <c r="D354" s="220" t="s">
        <v>140</v>
      </c>
      <c r="E354" s="221" t="s">
        <v>1222</v>
      </c>
      <c r="F354" s="222" t="s">
        <v>1223</v>
      </c>
      <c r="G354" s="223" t="s">
        <v>143</v>
      </c>
      <c r="H354" s="224">
        <v>17.68</v>
      </c>
      <c r="I354" s="225"/>
      <c r="J354" s="226">
        <f>ROUND(I354*H354,2)</f>
        <v>0</v>
      </c>
      <c r="K354" s="222" t="s">
        <v>144</v>
      </c>
      <c r="L354" s="46"/>
      <c r="M354" s="227" t="s">
        <v>19</v>
      </c>
      <c r="N354" s="228" t="s">
        <v>43</v>
      </c>
      <c r="O354" s="86"/>
      <c r="P354" s="229">
        <f>O354*H354</f>
        <v>0</v>
      </c>
      <c r="Q354" s="229">
        <v>4.0000000000000003E-05</v>
      </c>
      <c r="R354" s="229">
        <f>Q354*H354</f>
        <v>0.00070720000000000006</v>
      </c>
      <c r="S354" s="229">
        <v>0</v>
      </c>
      <c r="T354" s="230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31" t="s">
        <v>145</v>
      </c>
      <c r="AT354" s="231" t="s">
        <v>140</v>
      </c>
      <c r="AU354" s="231" t="s">
        <v>82</v>
      </c>
      <c r="AY354" s="19" t="s">
        <v>138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9" t="s">
        <v>80</v>
      </c>
      <c r="BK354" s="232">
        <f>ROUND(I354*H354,2)</f>
        <v>0</v>
      </c>
      <c r="BL354" s="19" t="s">
        <v>145</v>
      </c>
      <c r="BM354" s="231" t="s">
        <v>2420</v>
      </c>
    </row>
    <row r="355" s="2" customFormat="1">
      <c r="A355" s="40"/>
      <c r="B355" s="41"/>
      <c r="C355" s="42"/>
      <c r="D355" s="233" t="s">
        <v>147</v>
      </c>
      <c r="E355" s="42"/>
      <c r="F355" s="234" t="s">
        <v>1223</v>
      </c>
      <c r="G355" s="42"/>
      <c r="H355" s="42"/>
      <c r="I355" s="138"/>
      <c r="J355" s="42"/>
      <c r="K355" s="42"/>
      <c r="L355" s="46"/>
      <c r="M355" s="235"/>
      <c r="N355" s="236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147</v>
      </c>
      <c r="AU355" s="19" t="s">
        <v>82</v>
      </c>
    </row>
    <row r="356" s="13" customFormat="1">
      <c r="A356" s="13"/>
      <c r="B356" s="237"/>
      <c r="C356" s="238"/>
      <c r="D356" s="233" t="s">
        <v>149</v>
      </c>
      <c r="E356" s="239" t="s">
        <v>19</v>
      </c>
      <c r="F356" s="240" t="s">
        <v>2421</v>
      </c>
      <c r="G356" s="238"/>
      <c r="H356" s="241">
        <v>17.68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149</v>
      </c>
      <c r="AU356" s="247" t="s">
        <v>82</v>
      </c>
      <c r="AV356" s="13" t="s">
        <v>82</v>
      </c>
      <c r="AW356" s="13" t="s">
        <v>33</v>
      </c>
      <c r="AX356" s="13" t="s">
        <v>80</v>
      </c>
      <c r="AY356" s="247" t="s">
        <v>138</v>
      </c>
    </row>
    <row r="357" s="2" customFormat="1" ht="24" customHeight="1">
      <c r="A357" s="40"/>
      <c r="B357" s="41"/>
      <c r="C357" s="220" t="s">
        <v>536</v>
      </c>
      <c r="D357" s="220" t="s">
        <v>140</v>
      </c>
      <c r="E357" s="221" t="s">
        <v>1226</v>
      </c>
      <c r="F357" s="222" t="s">
        <v>1227</v>
      </c>
      <c r="G357" s="223" t="s">
        <v>305</v>
      </c>
      <c r="H357" s="224">
        <v>2.2839999999999998</v>
      </c>
      <c r="I357" s="225"/>
      <c r="J357" s="226">
        <f>ROUND(I357*H357,2)</f>
        <v>0</v>
      </c>
      <c r="K357" s="222" t="s">
        <v>144</v>
      </c>
      <c r="L357" s="46"/>
      <c r="M357" s="227" t="s">
        <v>19</v>
      </c>
      <c r="N357" s="228" t="s">
        <v>43</v>
      </c>
      <c r="O357" s="86"/>
      <c r="P357" s="229">
        <f>O357*H357</f>
        <v>0</v>
      </c>
      <c r="Q357" s="229">
        <v>1.0382199999999999</v>
      </c>
      <c r="R357" s="229">
        <f>Q357*H357</f>
        <v>2.3712944799999995</v>
      </c>
      <c r="S357" s="229">
        <v>0</v>
      </c>
      <c r="T357" s="230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1" t="s">
        <v>145</v>
      </c>
      <c r="AT357" s="231" t="s">
        <v>140</v>
      </c>
      <c r="AU357" s="231" t="s">
        <v>82</v>
      </c>
      <c r="AY357" s="19" t="s">
        <v>138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9" t="s">
        <v>80</v>
      </c>
      <c r="BK357" s="232">
        <f>ROUND(I357*H357,2)</f>
        <v>0</v>
      </c>
      <c r="BL357" s="19" t="s">
        <v>145</v>
      </c>
      <c r="BM357" s="231" t="s">
        <v>2422</v>
      </c>
    </row>
    <row r="358" s="2" customFormat="1">
      <c r="A358" s="40"/>
      <c r="B358" s="41"/>
      <c r="C358" s="42"/>
      <c r="D358" s="233" t="s">
        <v>147</v>
      </c>
      <c r="E358" s="42"/>
      <c r="F358" s="234" t="s">
        <v>1227</v>
      </c>
      <c r="G358" s="42"/>
      <c r="H358" s="42"/>
      <c r="I358" s="138"/>
      <c r="J358" s="42"/>
      <c r="K358" s="42"/>
      <c r="L358" s="46"/>
      <c r="M358" s="235"/>
      <c r="N358" s="236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147</v>
      </c>
      <c r="AU358" s="19" t="s">
        <v>82</v>
      </c>
    </row>
    <row r="359" s="14" customFormat="1">
      <c r="A359" s="14"/>
      <c r="B359" s="249"/>
      <c r="C359" s="250"/>
      <c r="D359" s="233" t="s">
        <v>149</v>
      </c>
      <c r="E359" s="251" t="s">
        <v>19</v>
      </c>
      <c r="F359" s="252" t="s">
        <v>2423</v>
      </c>
      <c r="G359" s="250"/>
      <c r="H359" s="251" t="s">
        <v>19</v>
      </c>
      <c r="I359" s="253"/>
      <c r="J359" s="250"/>
      <c r="K359" s="250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149</v>
      </c>
      <c r="AU359" s="258" t="s">
        <v>82</v>
      </c>
      <c r="AV359" s="14" t="s">
        <v>80</v>
      </c>
      <c r="AW359" s="14" t="s">
        <v>33</v>
      </c>
      <c r="AX359" s="14" t="s">
        <v>72</v>
      </c>
      <c r="AY359" s="258" t="s">
        <v>138</v>
      </c>
    </row>
    <row r="360" s="13" customFormat="1">
      <c r="A360" s="13"/>
      <c r="B360" s="237"/>
      <c r="C360" s="238"/>
      <c r="D360" s="233" t="s">
        <v>149</v>
      </c>
      <c r="E360" s="239" t="s">
        <v>19</v>
      </c>
      <c r="F360" s="240" t="s">
        <v>2424</v>
      </c>
      <c r="G360" s="238"/>
      <c r="H360" s="241">
        <v>2.2839999999999998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149</v>
      </c>
      <c r="AU360" s="247" t="s">
        <v>82</v>
      </c>
      <c r="AV360" s="13" t="s">
        <v>82</v>
      </c>
      <c r="AW360" s="13" t="s">
        <v>33</v>
      </c>
      <c r="AX360" s="13" t="s">
        <v>80</v>
      </c>
      <c r="AY360" s="247" t="s">
        <v>138</v>
      </c>
    </row>
    <row r="361" s="12" customFormat="1" ht="22.8" customHeight="1">
      <c r="A361" s="12"/>
      <c r="B361" s="204"/>
      <c r="C361" s="205"/>
      <c r="D361" s="206" t="s">
        <v>71</v>
      </c>
      <c r="E361" s="218" t="s">
        <v>155</v>
      </c>
      <c r="F361" s="218" t="s">
        <v>390</v>
      </c>
      <c r="G361" s="205"/>
      <c r="H361" s="205"/>
      <c r="I361" s="208"/>
      <c r="J361" s="219">
        <f>BK361</f>
        <v>0</v>
      </c>
      <c r="K361" s="205"/>
      <c r="L361" s="210"/>
      <c r="M361" s="211"/>
      <c r="N361" s="212"/>
      <c r="O361" s="212"/>
      <c r="P361" s="213">
        <f>SUM(P362:P406)</f>
        <v>0</v>
      </c>
      <c r="Q361" s="212"/>
      <c r="R361" s="213">
        <f>SUM(R362:R406)</f>
        <v>185.41713253</v>
      </c>
      <c r="S361" s="212"/>
      <c r="T361" s="214">
        <f>SUM(T362:T406)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5" t="s">
        <v>80</v>
      </c>
      <c r="AT361" s="216" t="s">
        <v>71</v>
      </c>
      <c r="AU361" s="216" t="s">
        <v>80</v>
      </c>
      <c r="AY361" s="215" t="s">
        <v>138</v>
      </c>
      <c r="BK361" s="217">
        <f>SUM(BK362:BK406)</f>
        <v>0</v>
      </c>
    </row>
    <row r="362" s="2" customFormat="1" ht="16.5" customHeight="1">
      <c r="A362" s="40"/>
      <c r="B362" s="41"/>
      <c r="C362" s="220" t="s">
        <v>542</v>
      </c>
      <c r="D362" s="220" t="s">
        <v>140</v>
      </c>
      <c r="E362" s="221" t="s">
        <v>1231</v>
      </c>
      <c r="F362" s="222" t="s">
        <v>1232</v>
      </c>
      <c r="G362" s="223" t="s">
        <v>184</v>
      </c>
      <c r="H362" s="224">
        <v>10</v>
      </c>
      <c r="I362" s="225"/>
      <c r="J362" s="226">
        <f>ROUND(I362*H362,2)</f>
        <v>0</v>
      </c>
      <c r="K362" s="222" t="s">
        <v>144</v>
      </c>
      <c r="L362" s="46"/>
      <c r="M362" s="227" t="s">
        <v>19</v>
      </c>
      <c r="N362" s="228" t="s">
        <v>43</v>
      </c>
      <c r="O362" s="86"/>
      <c r="P362" s="229">
        <f>O362*H362</f>
        <v>0</v>
      </c>
      <c r="Q362" s="229">
        <v>2.4778600000000002</v>
      </c>
      <c r="R362" s="229">
        <f>Q362*H362</f>
        <v>24.778600000000001</v>
      </c>
      <c r="S362" s="229">
        <v>0</v>
      </c>
      <c r="T362" s="23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31" t="s">
        <v>145</v>
      </c>
      <c r="AT362" s="231" t="s">
        <v>140</v>
      </c>
      <c r="AU362" s="231" t="s">
        <v>82</v>
      </c>
      <c r="AY362" s="19" t="s">
        <v>138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9" t="s">
        <v>80</v>
      </c>
      <c r="BK362" s="232">
        <f>ROUND(I362*H362,2)</f>
        <v>0</v>
      </c>
      <c r="BL362" s="19" t="s">
        <v>145</v>
      </c>
      <c r="BM362" s="231" t="s">
        <v>2425</v>
      </c>
    </row>
    <row r="363" s="2" customFormat="1">
      <c r="A363" s="40"/>
      <c r="B363" s="41"/>
      <c r="C363" s="42"/>
      <c r="D363" s="233" t="s">
        <v>147</v>
      </c>
      <c r="E363" s="42"/>
      <c r="F363" s="234" t="s">
        <v>1232</v>
      </c>
      <c r="G363" s="42"/>
      <c r="H363" s="42"/>
      <c r="I363" s="138"/>
      <c r="J363" s="42"/>
      <c r="K363" s="42"/>
      <c r="L363" s="46"/>
      <c r="M363" s="235"/>
      <c r="N363" s="236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147</v>
      </c>
      <c r="AU363" s="19" t="s">
        <v>82</v>
      </c>
    </row>
    <row r="364" s="14" customFormat="1">
      <c r="A364" s="14"/>
      <c r="B364" s="249"/>
      <c r="C364" s="250"/>
      <c r="D364" s="233" t="s">
        <v>149</v>
      </c>
      <c r="E364" s="251" t="s">
        <v>19</v>
      </c>
      <c r="F364" s="252" t="s">
        <v>1234</v>
      </c>
      <c r="G364" s="250"/>
      <c r="H364" s="251" t="s">
        <v>19</v>
      </c>
      <c r="I364" s="253"/>
      <c r="J364" s="250"/>
      <c r="K364" s="250"/>
      <c r="L364" s="254"/>
      <c r="M364" s="255"/>
      <c r="N364" s="256"/>
      <c r="O364" s="256"/>
      <c r="P364" s="256"/>
      <c r="Q364" s="256"/>
      <c r="R364" s="256"/>
      <c r="S364" s="256"/>
      <c r="T364" s="25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8" t="s">
        <v>149</v>
      </c>
      <c r="AU364" s="258" t="s">
        <v>82</v>
      </c>
      <c r="AV364" s="14" t="s">
        <v>80</v>
      </c>
      <c r="AW364" s="14" t="s">
        <v>33</v>
      </c>
      <c r="AX364" s="14" t="s">
        <v>72</v>
      </c>
      <c r="AY364" s="258" t="s">
        <v>138</v>
      </c>
    </row>
    <row r="365" s="13" customFormat="1">
      <c r="A365" s="13"/>
      <c r="B365" s="237"/>
      <c r="C365" s="238"/>
      <c r="D365" s="233" t="s">
        <v>149</v>
      </c>
      <c r="E365" s="239" t="s">
        <v>19</v>
      </c>
      <c r="F365" s="240" t="s">
        <v>2426</v>
      </c>
      <c r="G365" s="238"/>
      <c r="H365" s="241">
        <v>10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149</v>
      </c>
      <c r="AU365" s="247" t="s">
        <v>82</v>
      </c>
      <c r="AV365" s="13" t="s">
        <v>82</v>
      </c>
      <c r="AW365" s="13" t="s">
        <v>33</v>
      </c>
      <c r="AX365" s="13" t="s">
        <v>80</v>
      </c>
      <c r="AY365" s="247" t="s">
        <v>138</v>
      </c>
    </row>
    <row r="366" s="2" customFormat="1" ht="16.5" customHeight="1">
      <c r="A366" s="40"/>
      <c r="B366" s="41"/>
      <c r="C366" s="220" t="s">
        <v>548</v>
      </c>
      <c r="D366" s="220" t="s">
        <v>140</v>
      </c>
      <c r="E366" s="221" t="s">
        <v>1236</v>
      </c>
      <c r="F366" s="222" t="s">
        <v>1237</v>
      </c>
      <c r="G366" s="223" t="s">
        <v>143</v>
      </c>
      <c r="H366" s="224">
        <v>38.369999999999997</v>
      </c>
      <c r="I366" s="225"/>
      <c r="J366" s="226">
        <f>ROUND(I366*H366,2)</f>
        <v>0</v>
      </c>
      <c r="K366" s="222" t="s">
        <v>144</v>
      </c>
      <c r="L366" s="46"/>
      <c r="M366" s="227" t="s">
        <v>19</v>
      </c>
      <c r="N366" s="228" t="s">
        <v>43</v>
      </c>
      <c r="O366" s="86"/>
      <c r="P366" s="229">
        <f>O366*H366</f>
        <v>0</v>
      </c>
      <c r="Q366" s="229">
        <v>0.041739999999999999</v>
      </c>
      <c r="R366" s="229">
        <f>Q366*H366</f>
        <v>1.6015637999999999</v>
      </c>
      <c r="S366" s="229">
        <v>0</v>
      </c>
      <c r="T366" s="230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31" t="s">
        <v>145</v>
      </c>
      <c r="AT366" s="231" t="s">
        <v>140</v>
      </c>
      <c r="AU366" s="231" t="s">
        <v>82</v>
      </c>
      <c r="AY366" s="19" t="s">
        <v>138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9" t="s">
        <v>80</v>
      </c>
      <c r="BK366" s="232">
        <f>ROUND(I366*H366,2)</f>
        <v>0</v>
      </c>
      <c r="BL366" s="19" t="s">
        <v>145</v>
      </c>
      <c r="BM366" s="231" t="s">
        <v>2427</v>
      </c>
    </row>
    <row r="367" s="2" customFormat="1">
      <c r="A367" s="40"/>
      <c r="B367" s="41"/>
      <c r="C367" s="42"/>
      <c r="D367" s="233" t="s">
        <v>147</v>
      </c>
      <c r="E367" s="42"/>
      <c r="F367" s="234" t="s">
        <v>1237</v>
      </c>
      <c r="G367" s="42"/>
      <c r="H367" s="42"/>
      <c r="I367" s="138"/>
      <c r="J367" s="42"/>
      <c r="K367" s="42"/>
      <c r="L367" s="46"/>
      <c r="M367" s="235"/>
      <c r="N367" s="236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147</v>
      </c>
      <c r="AU367" s="19" t="s">
        <v>82</v>
      </c>
    </row>
    <row r="368" s="14" customFormat="1">
      <c r="A368" s="14"/>
      <c r="B368" s="249"/>
      <c r="C368" s="250"/>
      <c r="D368" s="233" t="s">
        <v>149</v>
      </c>
      <c r="E368" s="251" t="s">
        <v>19</v>
      </c>
      <c r="F368" s="252" t="s">
        <v>1239</v>
      </c>
      <c r="G368" s="250"/>
      <c r="H368" s="251" t="s">
        <v>19</v>
      </c>
      <c r="I368" s="253"/>
      <c r="J368" s="250"/>
      <c r="K368" s="250"/>
      <c r="L368" s="254"/>
      <c r="M368" s="255"/>
      <c r="N368" s="256"/>
      <c r="O368" s="256"/>
      <c r="P368" s="256"/>
      <c r="Q368" s="256"/>
      <c r="R368" s="256"/>
      <c r="S368" s="256"/>
      <c r="T368" s="25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8" t="s">
        <v>149</v>
      </c>
      <c r="AU368" s="258" t="s">
        <v>82</v>
      </c>
      <c r="AV368" s="14" t="s">
        <v>80</v>
      </c>
      <c r="AW368" s="14" t="s">
        <v>33</v>
      </c>
      <c r="AX368" s="14" t="s">
        <v>72</v>
      </c>
      <c r="AY368" s="258" t="s">
        <v>138</v>
      </c>
    </row>
    <row r="369" s="13" customFormat="1">
      <c r="A369" s="13"/>
      <c r="B369" s="237"/>
      <c r="C369" s="238"/>
      <c r="D369" s="233" t="s">
        <v>149</v>
      </c>
      <c r="E369" s="239" t="s">
        <v>19</v>
      </c>
      <c r="F369" s="240" t="s">
        <v>2428</v>
      </c>
      <c r="G369" s="238"/>
      <c r="H369" s="241">
        <v>38.369999999999997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149</v>
      </c>
      <c r="AU369" s="247" t="s">
        <v>82</v>
      </c>
      <c r="AV369" s="13" t="s">
        <v>82</v>
      </c>
      <c r="AW369" s="13" t="s">
        <v>33</v>
      </c>
      <c r="AX369" s="13" t="s">
        <v>80</v>
      </c>
      <c r="AY369" s="247" t="s">
        <v>138</v>
      </c>
    </row>
    <row r="370" s="2" customFormat="1" ht="16.5" customHeight="1">
      <c r="A370" s="40"/>
      <c r="B370" s="41"/>
      <c r="C370" s="220" t="s">
        <v>553</v>
      </c>
      <c r="D370" s="220" t="s">
        <v>140</v>
      </c>
      <c r="E370" s="221" t="s">
        <v>1241</v>
      </c>
      <c r="F370" s="222" t="s">
        <v>1242</v>
      </c>
      <c r="G370" s="223" t="s">
        <v>143</v>
      </c>
      <c r="H370" s="224">
        <v>38.369999999999997</v>
      </c>
      <c r="I370" s="225"/>
      <c r="J370" s="226">
        <f>ROUND(I370*H370,2)</f>
        <v>0</v>
      </c>
      <c r="K370" s="222" t="s">
        <v>144</v>
      </c>
      <c r="L370" s="46"/>
      <c r="M370" s="227" t="s">
        <v>19</v>
      </c>
      <c r="N370" s="228" t="s">
        <v>43</v>
      </c>
      <c r="O370" s="86"/>
      <c r="P370" s="229">
        <f>O370*H370</f>
        <v>0</v>
      </c>
      <c r="Q370" s="229">
        <v>2.0000000000000002E-05</v>
      </c>
      <c r="R370" s="229">
        <f>Q370*H370</f>
        <v>0.0007674</v>
      </c>
      <c r="S370" s="229">
        <v>0</v>
      </c>
      <c r="T370" s="23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1" t="s">
        <v>145</v>
      </c>
      <c r="AT370" s="231" t="s">
        <v>140</v>
      </c>
      <c r="AU370" s="231" t="s">
        <v>82</v>
      </c>
      <c r="AY370" s="19" t="s">
        <v>138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9" t="s">
        <v>80</v>
      </c>
      <c r="BK370" s="232">
        <f>ROUND(I370*H370,2)</f>
        <v>0</v>
      </c>
      <c r="BL370" s="19" t="s">
        <v>145</v>
      </c>
      <c r="BM370" s="231" t="s">
        <v>2429</v>
      </c>
    </row>
    <row r="371" s="2" customFormat="1">
      <c r="A371" s="40"/>
      <c r="B371" s="41"/>
      <c r="C371" s="42"/>
      <c r="D371" s="233" t="s">
        <v>147</v>
      </c>
      <c r="E371" s="42"/>
      <c r="F371" s="234" t="s">
        <v>1242</v>
      </c>
      <c r="G371" s="42"/>
      <c r="H371" s="42"/>
      <c r="I371" s="138"/>
      <c r="J371" s="42"/>
      <c r="K371" s="42"/>
      <c r="L371" s="46"/>
      <c r="M371" s="235"/>
      <c r="N371" s="236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147</v>
      </c>
      <c r="AU371" s="19" t="s">
        <v>82</v>
      </c>
    </row>
    <row r="372" s="13" customFormat="1">
      <c r="A372" s="13"/>
      <c r="B372" s="237"/>
      <c r="C372" s="238"/>
      <c r="D372" s="233" t="s">
        <v>149</v>
      </c>
      <c r="E372" s="239" t="s">
        <v>19</v>
      </c>
      <c r="F372" s="240" t="s">
        <v>2430</v>
      </c>
      <c r="G372" s="238"/>
      <c r="H372" s="241">
        <v>38.369999999999997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149</v>
      </c>
      <c r="AU372" s="247" t="s">
        <v>82</v>
      </c>
      <c r="AV372" s="13" t="s">
        <v>82</v>
      </c>
      <c r="AW372" s="13" t="s">
        <v>33</v>
      </c>
      <c r="AX372" s="13" t="s">
        <v>80</v>
      </c>
      <c r="AY372" s="247" t="s">
        <v>138</v>
      </c>
    </row>
    <row r="373" s="2" customFormat="1" ht="16.5" customHeight="1">
      <c r="A373" s="40"/>
      <c r="B373" s="41"/>
      <c r="C373" s="220" t="s">
        <v>559</v>
      </c>
      <c r="D373" s="220" t="s">
        <v>140</v>
      </c>
      <c r="E373" s="221" t="s">
        <v>1245</v>
      </c>
      <c r="F373" s="222" t="s">
        <v>1246</v>
      </c>
      <c r="G373" s="223" t="s">
        <v>305</v>
      </c>
      <c r="H373" s="224">
        <v>1.3</v>
      </c>
      <c r="I373" s="225"/>
      <c r="J373" s="226">
        <f>ROUND(I373*H373,2)</f>
        <v>0</v>
      </c>
      <c r="K373" s="222" t="s">
        <v>144</v>
      </c>
      <c r="L373" s="46"/>
      <c r="M373" s="227" t="s">
        <v>19</v>
      </c>
      <c r="N373" s="228" t="s">
        <v>43</v>
      </c>
      <c r="O373" s="86"/>
      <c r="P373" s="229">
        <f>O373*H373</f>
        <v>0</v>
      </c>
      <c r="Q373" s="229">
        <v>1.04877</v>
      </c>
      <c r="R373" s="229">
        <f>Q373*H373</f>
        <v>1.3634010000000001</v>
      </c>
      <c r="S373" s="229">
        <v>0</v>
      </c>
      <c r="T373" s="230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31" t="s">
        <v>145</v>
      </c>
      <c r="AT373" s="231" t="s">
        <v>140</v>
      </c>
      <c r="AU373" s="231" t="s">
        <v>82</v>
      </c>
      <c r="AY373" s="19" t="s">
        <v>138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9" t="s">
        <v>80</v>
      </c>
      <c r="BK373" s="232">
        <f>ROUND(I373*H373,2)</f>
        <v>0</v>
      </c>
      <c r="BL373" s="19" t="s">
        <v>145</v>
      </c>
      <c r="BM373" s="231" t="s">
        <v>2431</v>
      </c>
    </row>
    <row r="374" s="2" customFormat="1">
      <c r="A374" s="40"/>
      <c r="B374" s="41"/>
      <c r="C374" s="42"/>
      <c r="D374" s="233" t="s">
        <v>147</v>
      </c>
      <c r="E374" s="42"/>
      <c r="F374" s="234" t="s">
        <v>1246</v>
      </c>
      <c r="G374" s="42"/>
      <c r="H374" s="42"/>
      <c r="I374" s="138"/>
      <c r="J374" s="42"/>
      <c r="K374" s="42"/>
      <c r="L374" s="46"/>
      <c r="M374" s="235"/>
      <c r="N374" s="236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147</v>
      </c>
      <c r="AU374" s="19" t="s">
        <v>82</v>
      </c>
    </row>
    <row r="375" s="14" customFormat="1">
      <c r="A375" s="14"/>
      <c r="B375" s="249"/>
      <c r="C375" s="250"/>
      <c r="D375" s="233" t="s">
        <v>149</v>
      </c>
      <c r="E375" s="251" t="s">
        <v>19</v>
      </c>
      <c r="F375" s="252" t="s">
        <v>1248</v>
      </c>
      <c r="G375" s="250"/>
      <c r="H375" s="251" t="s">
        <v>19</v>
      </c>
      <c r="I375" s="253"/>
      <c r="J375" s="250"/>
      <c r="K375" s="250"/>
      <c r="L375" s="254"/>
      <c r="M375" s="255"/>
      <c r="N375" s="256"/>
      <c r="O375" s="256"/>
      <c r="P375" s="256"/>
      <c r="Q375" s="256"/>
      <c r="R375" s="256"/>
      <c r="S375" s="256"/>
      <c r="T375" s="25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8" t="s">
        <v>149</v>
      </c>
      <c r="AU375" s="258" t="s">
        <v>82</v>
      </c>
      <c r="AV375" s="14" t="s">
        <v>80</v>
      </c>
      <c r="AW375" s="14" t="s">
        <v>33</v>
      </c>
      <c r="AX375" s="14" t="s">
        <v>72</v>
      </c>
      <c r="AY375" s="258" t="s">
        <v>138</v>
      </c>
    </row>
    <row r="376" s="13" customFormat="1">
      <c r="A376" s="13"/>
      <c r="B376" s="237"/>
      <c r="C376" s="238"/>
      <c r="D376" s="233" t="s">
        <v>149</v>
      </c>
      <c r="E376" s="239" t="s">
        <v>19</v>
      </c>
      <c r="F376" s="240" t="s">
        <v>2432</v>
      </c>
      <c r="G376" s="238"/>
      <c r="H376" s="241">
        <v>1.3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149</v>
      </c>
      <c r="AU376" s="247" t="s">
        <v>82</v>
      </c>
      <c r="AV376" s="13" t="s">
        <v>82</v>
      </c>
      <c r="AW376" s="13" t="s">
        <v>33</v>
      </c>
      <c r="AX376" s="13" t="s">
        <v>80</v>
      </c>
      <c r="AY376" s="247" t="s">
        <v>138</v>
      </c>
    </row>
    <row r="377" s="2" customFormat="1" ht="16.5" customHeight="1">
      <c r="A377" s="40"/>
      <c r="B377" s="41"/>
      <c r="C377" s="220" t="s">
        <v>564</v>
      </c>
      <c r="D377" s="220" t="s">
        <v>140</v>
      </c>
      <c r="E377" s="221" t="s">
        <v>1250</v>
      </c>
      <c r="F377" s="222" t="s">
        <v>1251</v>
      </c>
      <c r="G377" s="223" t="s">
        <v>184</v>
      </c>
      <c r="H377" s="224">
        <v>42.817999999999998</v>
      </c>
      <c r="I377" s="225"/>
      <c r="J377" s="226">
        <f>ROUND(I377*H377,2)</f>
        <v>0</v>
      </c>
      <c r="K377" s="222" t="s">
        <v>144</v>
      </c>
      <c r="L377" s="46"/>
      <c r="M377" s="227" t="s">
        <v>19</v>
      </c>
      <c r="N377" s="228" t="s">
        <v>43</v>
      </c>
      <c r="O377" s="86"/>
      <c r="P377" s="229">
        <f>O377*H377</f>
        <v>0</v>
      </c>
      <c r="Q377" s="229">
        <v>2.4535100000000001</v>
      </c>
      <c r="R377" s="229">
        <f>Q377*H377</f>
        <v>105.05439118</v>
      </c>
      <c r="S377" s="229">
        <v>0</v>
      </c>
      <c r="T377" s="23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1" t="s">
        <v>145</v>
      </c>
      <c r="AT377" s="231" t="s">
        <v>140</v>
      </c>
      <c r="AU377" s="231" t="s">
        <v>82</v>
      </c>
      <c r="AY377" s="19" t="s">
        <v>138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9" t="s">
        <v>80</v>
      </c>
      <c r="BK377" s="232">
        <f>ROUND(I377*H377,2)</f>
        <v>0</v>
      </c>
      <c r="BL377" s="19" t="s">
        <v>145</v>
      </c>
      <c r="BM377" s="231" t="s">
        <v>2433</v>
      </c>
    </row>
    <row r="378" s="2" customFormat="1">
      <c r="A378" s="40"/>
      <c r="B378" s="41"/>
      <c r="C378" s="42"/>
      <c r="D378" s="233" t="s">
        <v>147</v>
      </c>
      <c r="E378" s="42"/>
      <c r="F378" s="234" t="s">
        <v>1251</v>
      </c>
      <c r="G378" s="42"/>
      <c r="H378" s="42"/>
      <c r="I378" s="138"/>
      <c r="J378" s="42"/>
      <c r="K378" s="42"/>
      <c r="L378" s="46"/>
      <c r="M378" s="235"/>
      <c r="N378" s="236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147</v>
      </c>
      <c r="AU378" s="19" t="s">
        <v>82</v>
      </c>
    </row>
    <row r="379" s="14" customFormat="1">
      <c r="A379" s="14"/>
      <c r="B379" s="249"/>
      <c r="C379" s="250"/>
      <c r="D379" s="233" t="s">
        <v>149</v>
      </c>
      <c r="E379" s="251" t="s">
        <v>19</v>
      </c>
      <c r="F379" s="252" t="s">
        <v>1253</v>
      </c>
      <c r="G379" s="250"/>
      <c r="H379" s="251" t="s">
        <v>19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149</v>
      </c>
      <c r="AU379" s="258" t="s">
        <v>82</v>
      </c>
      <c r="AV379" s="14" t="s">
        <v>80</v>
      </c>
      <c r="AW379" s="14" t="s">
        <v>33</v>
      </c>
      <c r="AX379" s="14" t="s">
        <v>72</v>
      </c>
      <c r="AY379" s="258" t="s">
        <v>138</v>
      </c>
    </row>
    <row r="380" s="13" customFormat="1">
      <c r="A380" s="13"/>
      <c r="B380" s="237"/>
      <c r="C380" s="238"/>
      <c r="D380" s="233" t="s">
        <v>149</v>
      </c>
      <c r="E380" s="239" t="s">
        <v>19</v>
      </c>
      <c r="F380" s="240" t="s">
        <v>2434</v>
      </c>
      <c r="G380" s="238"/>
      <c r="H380" s="241">
        <v>20.899999999999999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149</v>
      </c>
      <c r="AU380" s="247" t="s">
        <v>82</v>
      </c>
      <c r="AV380" s="13" t="s">
        <v>82</v>
      </c>
      <c r="AW380" s="13" t="s">
        <v>33</v>
      </c>
      <c r="AX380" s="13" t="s">
        <v>72</v>
      </c>
      <c r="AY380" s="247" t="s">
        <v>138</v>
      </c>
    </row>
    <row r="381" s="13" customFormat="1">
      <c r="A381" s="13"/>
      <c r="B381" s="237"/>
      <c r="C381" s="238"/>
      <c r="D381" s="233" t="s">
        <v>149</v>
      </c>
      <c r="E381" s="239" t="s">
        <v>19</v>
      </c>
      <c r="F381" s="240" t="s">
        <v>2435</v>
      </c>
      <c r="G381" s="238"/>
      <c r="H381" s="241">
        <v>21.917999999999999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149</v>
      </c>
      <c r="AU381" s="247" t="s">
        <v>82</v>
      </c>
      <c r="AV381" s="13" t="s">
        <v>82</v>
      </c>
      <c r="AW381" s="13" t="s">
        <v>33</v>
      </c>
      <c r="AX381" s="13" t="s">
        <v>72</v>
      </c>
      <c r="AY381" s="247" t="s">
        <v>138</v>
      </c>
    </row>
    <row r="382" s="15" customFormat="1">
      <c r="A382" s="15"/>
      <c r="B382" s="276"/>
      <c r="C382" s="277"/>
      <c r="D382" s="233" t="s">
        <v>149</v>
      </c>
      <c r="E382" s="278" t="s">
        <v>19</v>
      </c>
      <c r="F382" s="279" t="s">
        <v>953</v>
      </c>
      <c r="G382" s="277"/>
      <c r="H382" s="280">
        <v>42.817999999999998</v>
      </c>
      <c r="I382" s="281"/>
      <c r="J382" s="277"/>
      <c r="K382" s="277"/>
      <c r="L382" s="282"/>
      <c r="M382" s="283"/>
      <c r="N382" s="284"/>
      <c r="O382" s="284"/>
      <c r="P382" s="284"/>
      <c r="Q382" s="284"/>
      <c r="R382" s="284"/>
      <c r="S382" s="284"/>
      <c r="T382" s="28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6" t="s">
        <v>149</v>
      </c>
      <c r="AU382" s="286" t="s">
        <v>82</v>
      </c>
      <c r="AV382" s="15" t="s">
        <v>145</v>
      </c>
      <c r="AW382" s="15" t="s">
        <v>33</v>
      </c>
      <c r="AX382" s="15" t="s">
        <v>80</v>
      </c>
      <c r="AY382" s="286" t="s">
        <v>138</v>
      </c>
    </row>
    <row r="383" s="2" customFormat="1" ht="24" customHeight="1">
      <c r="A383" s="40"/>
      <c r="B383" s="41"/>
      <c r="C383" s="220" t="s">
        <v>571</v>
      </c>
      <c r="D383" s="220" t="s">
        <v>140</v>
      </c>
      <c r="E383" s="221" t="s">
        <v>1256</v>
      </c>
      <c r="F383" s="222" t="s">
        <v>1257</v>
      </c>
      <c r="G383" s="223" t="s">
        <v>143</v>
      </c>
      <c r="H383" s="224">
        <v>175.72</v>
      </c>
      <c r="I383" s="225"/>
      <c r="J383" s="226">
        <f>ROUND(I383*H383,2)</f>
        <v>0</v>
      </c>
      <c r="K383" s="222" t="s">
        <v>144</v>
      </c>
      <c r="L383" s="46"/>
      <c r="M383" s="227" t="s">
        <v>19</v>
      </c>
      <c r="N383" s="228" t="s">
        <v>43</v>
      </c>
      <c r="O383" s="86"/>
      <c r="P383" s="229">
        <f>O383*H383</f>
        <v>0</v>
      </c>
      <c r="Q383" s="229">
        <v>0.00182</v>
      </c>
      <c r="R383" s="229">
        <f>Q383*H383</f>
        <v>0.31981039999999999</v>
      </c>
      <c r="S383" s="229">
        <v>0</v>
      </c>
      <c r="T383" s="230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31" t="s">
        <v>145</v>
      </c>
      <c r="AT383" s="231" t="s">
        <v>140</v>
      </c>
      <c r="AU383" s="231" t="s">
        <v>82</v>
      </c>
      <c r="AY383" s="19" t="s">
        <v>138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9" t="s">
        <v>80</v>
      </c>
      <c r="BK383" s="232">
        <f>ROUND(I383*H383,2)</f>
        <v>0</v>
      </c>
      <c r="BL383" s="19" t="s">
        <v>145</v>
      </c>
      <c r="BM383" s="231" t="s">
        <v>2436</v>
      </c>
    </row>
    <row r="384" s="2" customFormat="1">
      <c r="A384" s="40"/>
      <c r="B384" s="41"/>
      <c r="C384" s="42"/>
      <c r="D384" s="233" t="s">
        <v>147</v>
      </c>
      <c r="E384" s="42"/>
      <c r="F384" s="234" t="s">
        <v>1257</v>
      </c>
      <c r="G384" s="42"/>
      <c r="H384" s="42"/>
      <c r="I384" s="138"/>
      <c r="J384" s="42"/>
      <c r="K384" s="42"/>
      <c r="L384" s="46"/>
      <c r="M384" s="235"/>
      <c r="N384" s="236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147</v>
      </c>
      <c r="AU384" s="19" t="s">
        <v>82</v>
      </c>
    </row>
    <row r="385" s="14" customFormat="1">
      <c r="A385" s="14"/>
      <c r="B385" s="249"/>
      <c r="C385" s="250"/>
      <c r="D385" s="233" t="s">
        <v>149</v>
      </c>
      <c r="E385" s="251" t="s">
        <v>19</v>
      </c>
      <c r="F385" s="252" t="s">
        <v>1259</v>
      </c>
      <c r="G385" s="250"/>
      <c r="H385" s="251" t="s">
        <v>19</v>
      </c>
      <c r="I385" s="253"/>
      <c r="J385" s="250"/>
      <c r="K385" s="250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149</v>
      </c>
      <c r="AU385" s="258" t="s">
        <v>82</v>
      </c>
      <c r="AV385" s="14" t="s">
        <v>80</v>
      </c>
      <c r="AW385" s="14" t="s">
        <v>33</v>
      </c>
      <c r="AX385" s="14" t="s">
        <v>72</v>
      </c>
      <c r="AY385" s="258" t="s">
        <v>138</v>
      </c>
    </row>
    <row r="386" s="13" customFormat="1">
      <c r="A386" s="13"/>
      <c r="B386" s="237"/>
      <c r="C386" s="238"/>
      <c r="D386" s="233" t="s">
        <v>149</v>
      </c>
      <c r="E386" s="239" t="s">
        <v>19</v>
      </c>
      <c r="F386" s="240" t="s">
        <v>2437</v>
      </c>
      <c r="G386" s="238"/>
      <c r="H386" s="241">
        <v>86.010000000000005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149</v>
      </c>
      <c r="AU386" s="247" t="s">
        <v>82</v>
      </c>
      <c r="AV386" s="13" t="s">
        <v>82</v>
      </c>
      <c r="AW386" s="13" t="s">
        <v>33</v>
      </c>
      <c r="AX386" s="13" t="s">
        <v>72</v>
      </c>
      <c r="AY386" s="247" t="s">
        <v>138</v>
      </c>
    </row>
    <row r="387" s="13" customFormat="1">
      <c r="A387" s="13"/>
      <c r="B387" s="237"/>
      <c r="C387" s="238"/>
      <c r="D387" s="233" t="s">
        <v>149</v>
      </c>
      <c r="E387" s="239" t="s">
        <v>19</v>
      </c>
      <c r="F387" s="240" t="s">
        <v>2438</v>
      </c>
      <c r="G387" s="238"/>
      <c r="H387" s="241">
        <v>89.709999999999994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149</v>
      </c>
      <c r="AU387" s="247" t="s">
        <v>82</v>
      </c>
      <c r="AV387" s="13" t="s">
        <v>82</v>
      </c>
      <c r="AW387" s="13" t="s">
        <v>33</v>
      </c>
      <c r="AX387" s="13" t="s">
        <v>72</v>
      </c>
      <c r="AY387" s="247" t="s">
        <v>138</v>
      </c>
    </row>
    <row r="388" s="15" customFormat="1">
      <c r="A388" s="15"/>
      <c r="B388" s="276"/>
      <c r="C388" s="277"/>
      <c r="D388" s="233" t="s">
        <v>149</v>
      </c>
      <c r="E388" s="278" t="s">
        <v>19</v>
      </c>
      <c r="F388" s="279" t="s">
        <v>953</v>
      </c>
      <c r="G388" s="277"/>
      <c r="H388" s="280">
        <v>175.72</v>
      </c>
      <c r="I388" s="281"/>
      <c r="J388" s="277"/>
      <c r="K388" s="277"/>
      <c r="L388" s="282"/>
      <c r="M388" s="283"/>
      <c r="N388" s="284"/>
      <c r="O388" s="284"/>
      <c r="P388" s="284"/>
      <c r="Q388" s="284"/>
      <c r="R388" s="284"/>
      <c r="S388" s="284"/>
      <c r="T388" s="28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86" t="s">
        <v>149</v>
      </c>
      <c r="AU388" s="286" t="s">
        <v>82</v>
      </c>
      <c r="AV388" s="15" t="s">
        <v>145</v>
      </c>
      <c r="AW388" s="15" t="s">
        <v>33</v>
      </c>
      <c r="AX388" s="15" t="s">
        <v>80</v>
      </c>
      <c r="AY388" s="286" t="s">
        <v>138</v>
      </c>
    </row>
    <row r="389" s="2" customFormat="1" ht="24" customHeight="1">
      <c r="A389" s="40"/>
      <c r="B389" s="41"/>
      <c r="C389" s="220" t="s">
        <v>578</v>
      </c>
      <c r="D389" s="220" t="s">
        <v>140</v>
      </c>
      <c r="E389" s="221" t="s">
        <v>1262</v>
      </c>
      <c r="F389" s="222" t="s">
        <v>1263</v>
      </c>
      <c r="G389" s="223" t="s">
        <v>143</v>
      </c>
      <c r="H389" s="224">
        <v>175.72</v>
      </c>
      <c r="I389" s="225"/>
      <c r="J389" s="226">
        <f>ROUND(I389*H389,2)</f>
        <v>0</v>
      </c>
      <c r="K389" s="222" t="s">
        <v>144</v>
      </c>
      <c r="L389" s="46"/>
      <c r="M389" s="227" t="s">
        <v>19</v>
      </c>
      <c r="N389" s="228" t="s">
        <v>43</v>
      </c>
      <c r="O389" s="86"/>
      <c r="P389" s="229">
        <f>O389*H389</f>
        <v>0</v>
      </c>
      <c r="Q389" s="229">
        <v>4.0000000000000003E-05</v>
      </c>
      <c r="R389" s="229">
        <f>Q389*H389</f>
        <v>0.0070288000000000008</v>
      </c>
      <c r="S389" s="229">
        <v>0</v>
      </c>
      <c r="T389" s="230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31" t="s">
        <v>145</v>
      </c>
      <c r="AT389" s="231" t="s">
        <v>140</v>
      </c>
      <c r="AU389" s="231" t="s">
        <v>82</v>
      </c>
      <c r="AY389" s="19" t="s">
        <v>138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9" t="s">
        <v>80</v>
      </c>
      <c r="BK389" s="232">
        <f>ROUND(I389*H389,2)</f>
        <v>0</v>
      </c>
      <c r="BL389" s="19" t="s">
        <v>145</v>
      </c>
      <c r="BM389" s="231" t="s">
        <v>2439</v>
      </c>
    </row>
    <row r="390" s="2" customFormat="1">
      <c r="A390" s="40"/>
      <c r="B390" s="41"/>
      <c r="C390" s="42"/>
      <c r="D390" s="233" t="s">
        <v>147</v>
      </c>
      <c r="E390" s="42"/>
      <c r="F390" s="234" t="s">
        <v>1263</v>
      </c>
      <c r="G390" s="42"/>
      <c r="H390" s="42"/>
      <c r="I390" s="138"/>
      <c r="J390" s="42"/>
      <c r="K390" s="42"/>
      <c r="L390" s="46"/>
      <c r="M390" s="235"/>
      <c r="N390" s="236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147</v>
      </c>
      <c r="AU390" s="19" t="s">
        <v>82</v>
      </c>
    </row>
    <row r="391" s="13" customFormat="1">
      <c r="A391" s="13"/>
      <c r="B391" s="237"/>
      <c r="C391" s="238"/>
      <c r="D391" s="233" t="s">
        <v>149</v>
      </c>
      <c r="E391" s="239" t="s">
        <v>19</v>
      </c>
      <c r="F391" s="240" t="s">
        <v>2440</v>
      </c>
      <c r="G391" s="238"/>
      <c r="H391" s="241">
        <v>175.72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149</v>
      </c>
      <c r="AU391" s="247" t="s">
        <v>82</v>
      </c>
      <c r="AV391" s="13" t="s">
        <v>82</v>
      </c>
      <c r="AW391" s="13" t="s">
        <v>33</v>
      </c>
      <c r="AX391" s="13" t="s">
        <v>80</v>
      </c>
      <c r="AY391" s="247" t="s">
        <v>138</v>
      </c>
    </row>
    <row r="392" s="2" customFormat="1" ht="16.5" customHeight="1">
      <c r="A392" s="40"/>
      <c r="B392" s="41"/>
      <c r="C392" s="220" t="s">
        <v>585</v>
      </c>
      <c r="D392" s="220" t="s">
        <v>140</v>
      </c>
      <c r="E392" s="221" t="s">
        <v>1266</v>
      </c>
      <c r="F392" s="222" t="s">
        <v>1267</v>
      </c>
      <c r="G392" s="223" t="s">
        <v>305</v>
      </c>
      <c r="H392" s="224">
        <v>8.1349999999999998</v>
      </c>
      <c r="I392" s="225"/>
      <c r="J392" s="226">
        <f>ROUND(I392*H392,2)</f>
        <v>0</v>
      </c>
      <c r="K392" s="222" t="s">
        <v>144</v>
      </c>
      <c r="L392" s="46"/>
      <c r="M392" s="227" t="s">
        <v>19</v>
      </c>
      <c r="N392" s="228" t="s">
        <v>43</v>
      </c>
      <c r="O392" s="86"/>
      <c r="P392" s="229">
        <f>O392*H392</f>
        <v>0</v>
      </c>
      <c r="Q392" s="229">
        <v>1.0763700000000001</v>
      </c>
      <c r="R392" s="229">
        <f>Q392*H392</f>
        <v>8.7562699500000001</v>
      </c>
      <c r="S392" s="229">
        <v>0</v>
      </c>
      <c r="T392" s="230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31" t="s">
        <v>145</v>
      </c>
      <c r="AT392" s="231" t="s">
        <v>140</v>
      </c>
      <c r="AU392" s="231" t="s">
        <v>82</v>
      </c>
      <c r="AY392" s="19" t="s">
        <v>138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9" t="s">
        <v>80</v>
      </c>
      <c r="BK392" s="232">
        <f>ROUND(I392*H392,2)</f>
        <v>0</v>
      </c>
      <c r="BL392" s="19" t="s">
        <v>145</v>
      </c>
      <c r="BM392" s="231" t="s">
        <v>2441</v>
      </c>
    </row>
    <row r="393" s="2" customFormat="1">
      <c r="A393" s="40"/>
      <c r="B393" s="41"/>
      <c r="C393" s="42"/>
      <c r="D393" s="233" t="s">
        <v>147</v>
      </c>
      <c r="E393" s="42"/>
      <c r="F393" s="234" t="s">
        <v>1267</v>
      </c>
      <c r="G393" s="42"/>
      <c r="H393" s="42"/>
      <c r="I393" s="138"/>
      <c r="J393" s="42"/>
      <c r="K393" s="42"/>
      <c r="L393" s="46"/>
      <c r="M393" s="235"/>
      <c r="N393" s="236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147</v>
      </c>
      <c r="AU393" s="19" t="s">
        <v>82</v>
      </c>
    </row>
    <row r="394" s="14" customFormat="1">
      <c r="A394" s="14"/>
      <c r="B394" s="249"/>
      <c r="C394" s="250"/>
      <c r="D394" s="233" t="s">
        <v>149</v>
      </c>
      <c r="E394" s="251" t="s">
        <v>19</v>
      </c>
      <c r="F394" s="252" t="s">
        <v>2442</v>
      </c>
      <c r="G394" s="250"/>
      <c r="H394" s="251" t="s">
        <v>19</v>
      </c>
      <c r="I394" s="253"/>
      <c r="J394" s="250"/>
      <c r="K394" s="250"/>
      <c r="L394" s="254"/>
      <c r="M394" s="255"/>
      <c r="N394" s="256"/>
      <c r="O394" s="256"/>
      <c r="P394" s="256"/>
      <c r="Q394" s="256"/>
      <c r="R394" s="256"/>
      <c r="S394" s="256"/>
      <c r="T394" s="25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8" t="s">
        <v>149</v>
      </c>
      <c r="AU394" s="258" t="s">
        <v>82</v>
      </c>
      <c r="AV394" s="14" t="s">
        <v>80</v>
      </c>
      <c r="AW394" s="14" t="s">
        <v>33</v>
      </c>
      <c r="AX394" s="14" t="s">
        <v>72</v>
      </c>
      <c r="AY394" s="258" t="s">
        <v>138</v>
      </c>
    </row>
    <row r="395" s="13" customFormat="1">
      <c r="A395" s="13"/>
      <c r="B395" s="237"/>
      <c r="C395" s="238"/>
      <c r="D395" s="233" t="s">
        <v>149</v>
      </c>
      <c r="E395" s="239" t="s">
        <v>19</v>
      </c>
      <c r="F395" s="240" t="s">
        <v>2443</v>
      </c>
      <c r="G395" s="238"/>
      <c r="H395" s="241">
        <v>8.1349999999999998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149</v>
      </c>
      <c r="AU395" s="247" t="s">
        <v>82</v>
      </c>
      <c r="AV395" s="13" t="s">
        <v>82</v>
      </c>
      <c r="AW395" s="13" t="s">
        <v>33</v>
      </c>
      <c r="AX395" s="13" t="s">
        <v>80</v>
      </c>
      <c r="AY395" s="247" t="s">
        <v>138</v>
      </c>
    </row>
    <row r="396" s="2" customFormat="1" ht="24" customHeight="1">
      <c r="A396" s="40"/>
      <c r="B396" s="41"/>
      <c r="C396" s="220" t="s">
        <v>593</v>
      </c>
      <c r="D396" s="220" t="s">
        <v>140</v>
      </c>
      <c r="E396" s="221" t="s">
        <v>1271</v>
      </c>
      <c r="F396" s="222" t="s">
        <v>1272</v>
      </c>
      <c r="G396" s="223" t="s">
        <v>526</v>
      </c>
      <c r="H396" s="224">
        <v>6</v>
      </c>
      <c r="I396" s="225"/>
      <c r="J396" s="226">
        <f>ROUND(I396*H396,2)</f>
        <v>0</v>
      </c>
      <c r="K396" s="222" t="s">
        <v>144</v>
      </c>
      <c r="L396" s="46"/>
      <c r="M396" s="227" t="s">
        <v>19</v>
      </c>
      <c r="N396" s="228" t="s">
        <v>43</v>
      </c>
      <c r="O396" s="86"/>
      <c r="P396" s="229">
        <f>O396*H396</f>
        <v>0</v>
      </c>
      <c r="Q396" s="229">
        <v>0.34076000000000001</v>
      </c>
      <c r="R396" s="229">
        <f>Q396*H396</f>
        <v>2.0445600000000002</v>
      </c>
      <c r="S396" s="229">
        <v>0</v>
      </c>
      <c r="T396" s="230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31" t="s">
        <v>145</v>
      </c>
      <c r="AT396" s="231" t="s">
        <v>140</v>
      </c>
      <c r="AU396" s="231" t="s">
        <v>82</v>
      </c>
      <c r="AY396" s="19" t="s">
        <v>138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9" t="s">
        <v>80</v>
      </c>
      <c r="BK396" s="232">
        <f>ROUND(I396*H396,2)</f>
        <v>0</v>
      </c>
      <c r="BL396" s="19" t="s">
        <v>145</v>
      </c>
      <c r="BM396" s="231" t="s">
        <v>2444</v>
      </c>
    </row>
    <row r="397" s="2" customFormat="1">
      <c r="A397" s="40"/>
      <c r="B397" s="41"/>
      <c r="C397" s="42"/>
      <c r="D397" s="233" t="s">
        <v>147</v>
      </c>
      <c r="E397" s="42"/>
      <c r="F397" s="234" t="s">
        <v>1272</v>
      </c>
      <c r="G397" s="42"/>
      <c r="H397" s="42"/>
      <c r="I397" s="138"/>
      <c r="J397" s="42"/>
      <c r="K397" s="42"/>
      <c r="L397" s="46"/>
      <c r="M397" s="235"/>
      <c r="N397" s="236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147</v>
      </c>
      <c r="AU397" s="19" t="s">
        <v>82</v>
      </c>
    </row>
    <row r="398" s="13" customFormat="1">
      <c r="A398" s="13"/>
      <c r="B398" s="237"/>
      <c r="C398" s="238"/>
      <c r="D398" s="233" t="s">
        <v>149</v>
      </c>
      <c r="E398" s="239" t="s">
        <v>19</v>
      </c>
      <c r="F398" s="240" t="s">
        <v>1274</v>
      </c>
      <c r="G398" s="238"/>
      <c r="H398" s="241">
        <v>6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149</v>
      </c>
      <c r="AU398" s="247" t="s">
        <v>82</v>
      </c>
      <c r="AV398" s="13" t="s">
        <v>82</v>
      </c>
      <c r="AW398" s="13" t="s">
        <v>33</v>
      </c>
      <c r="AX398" s="13" t="s">
        <v>80</v>
      </c>
      <c r="AY398" s="247" t="s">
        <v>138</v>
      </c>
    </row>
    <row r="399" s="14" customFormat="1">
      <c r="A399" s="14"/>
      <c r="B399" s="249"/>
      <c r="C399" s="250"/>
      <c r="D399" s="233" t="s">
        <v>149</v>
      </c>
      <c r="E399" s="251" t="s">
        <v>19</v>
      </c>
      <c r="F399" s="252" t="s">
        <v>1275</v>
      </c>
      <c r="G399" s="250"/>
      <c r="H399" s="251" t="s">
        <v>19</v>
      </c>
      <c r="I399" s="253"/>
      <c r="J399" s="250"/>
      <c r="K399" s="250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149</v>
      </c>
      <c r="AU399" s="258" t="s">
        <v>82</v>
      </c>
      <c r="AV399" s="14" t="s">
        <v>80</v>
      </c>
      <c r="AW399" s="14" t="s">
        <v>33</v>
      </c>
      <c r="AX399" s="14" t="s">
        <v>72</v>
      </c>
      <c r="AY399" s="258" t="s">
        <v>138</v>
      </c>
    </row>
    <row r="400" s="14" customFormat="1">
      <c r="A400" s="14"/>
      <c r="B400" s="249"/>
      <c r="C400" s="250"/>
      <c r="D400" s="233" t="s">
        <v>149</v>
      </c>
      <c r="E400" s="251" t="s">
        <v>19</v>
      </c>
      <c r="F400" s="252" t="s">
        <v>2445</v>
      </c>
      <c r="G400" s="250"/>
      <c r="H400" s="251" t="s">
        <v>19</v>
      </c>
      <c r="I400" s="253"/>
      <c r="J400" s="250"/>
      <c r="K400" s="250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149</v>
      </c>
      <c r="AU400" s="258" t="s">
        <v>82</v>
      </c>
      <c r="AV400" s="14" t="s">
        <v>80</v>
      </c>
      <c r="AW400" s="14" t="s">
        <v>33</v>
      </c>
      <c r="AX400" s="14" t="s">
        <v>72</v>
      </c>
      <c r="AY400" s="258" t="s">
        <v>138</v>
      </c>
    </row>
    <row r="401" s="2" customFormat="1" ht="16.5" customHeight="1">
      <c r="A401" s="40"/>
      <c r="B401" s="41"/>
      <c r="C401" s="259" t="s">
        <v>599</v>
      </c>
      <c r="D401" s="259" t="s">
        <v>268</v>
      </c>
      <c r="E401" s="260" t="s">
        <v>2446</v>
      </c>
      <c r="F401" s="261" t="s">
        <v>2026</v>
      </c>
      <c r="G401" s="262" t="s">
        <v>526</v>
      </c>
      <c r="H401" s="263">
        <v>5.3330000000000002</v>
      </c>
      <c r="I401" s="264"/>
      <c r="J401" s="265">
        <f>ROUND(I401*H401,2)</f>
        <v>0</v>
      </c>
      <c r="K401" s="261" t="s">
        <v>19</v>
      </c>
      <c r="L401" s="266"/>
      <c r="M401" s="267" t="s">
        <v>19</v>
      </c>
      <c r="N401" s="268" t="s">
        <v>43</v>
      </c>
      <c r="O401" s="86"/>
      <c r="P401" s="229">
        <f>O401*H401</f>
        <v>0</v>
      </c>
      <c r="Q401" s="229">
        <v>7.7800000000000002</v>
      </c>
      <c r="R401" s="229">
        <f>Q401*H401</f>
        <v>41.490740000000002</v>
      </c>
      <c r="S401" s="229">
        <v>0</v>
      </c>
      <c r="T401" s="230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31" t="s">
        <v>188</v>
      </c>
      <c r="AT401" s="231" t="s">
        <v>268</v>
      </c>
      <c r="AU401" s="231" t="s">
        <v>82</v>
      </c>
      <c r="AY401" s="19" t="s">
        <v>138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9" t="s">
        <v>80</v>
      </c>
      <c r="BK401" s="232">
        <f>ROUND(I401*H401,2)</f>
        <v>0</v>
      </c>
      <c r="BL401" s="19" t="s">
        <v>145</v>
      </c>
      <c r="BM401" s="231" t="s">
        <v>2447</v>
      </c>
    </row>
    <row r="402" s="2" customFormat="1">
      <c r="A402" s="40"/>
      <c r="B402" s="41"/>
      <c r="C402" s="42"/>
      <c r="D402" s="233" t="s">
        <v>147</v>
      </c>
      <c r="E402" s="42"/>
      <c r="F402" s="234" t="s">
        <v>2026</v>
      </c>
      <c r="G402" s="42"/>
      <c r="H402" s="42"/>
      <c r="I402" s="138"/>
      <c r="J402" s="42"/>
      <c r="K402" s="42"/>
      <c r="L402" s="46"/>
      <c r="M402" s="235"/>
      <c r="N402" s="236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147</v>
      </c>
      <c r="AU402" s="19" t="s">
        <v>82</v>
      </c>
    </row>
    <row r="403" s="14" customFormat="1">
      <c r="A403" s="14"/>
      <c r="B403" s="249"/>
      <c r="C403" s="250"/>
      <c r="D403" s="233" t="s">
        <v>149</v>
      </c>
      <c r="E403" s="251" t="s">
        <v>19</v>
      </c>
      <c r="F403" s="252" t="s">
        <v>1279</v>
      </c>
      <c r="G403" s="250"/>
      <c r="H403" s="251" t="s">
        <v>19</v>
      </c>
      <c r="I403" s="253"/>
      <c r="J403" s="250"/>
      <c r="K403" s="250"/>
      <c r="L403" s="254"/>
      <c r="M403" s="255"/>
      <c r="N403" s="256"/>
      <c r="O403" s="256"/>
      <c r="P403" s="256"/>
      <c r="Q403" s="256"/>
      <c r="R403" s="256"/>
      <c r="S403" s="256"/>
      <c r="T403" s="25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8" t="s">
        <v>149</v>
      </c>
      <c r="AU403" s="258" t="s">
        <v>82</v>
      </c>
      <c r="AV403" s="14" t="s">
        <v>80</v>
      </c>
      <c r="AW403" s="14" t="s">
        <v>33</v>
      </c>
      <c r="AX403" s="14" t="s">
        <v>72</v>
      </c>
      <c r="AY403" s="258" t="s">
        <v>138</v>
      </c>
    </row>
    <row r="404" s="13" customFormat="1">
      <c r="A404" s="13"/>
      <c r="B404" s="237"/>
      <c r="C404" s="238"/>
      <c r="D404" s="233" t="s">
        <v>149</v>
      </c>
      <c r="E404" s="239" t="s">
        <v>19</v>
      </c>
      <c r="F404" s="240" t="s">
        <v>1280</v>
      </c>
      <c r="G404" s="238"/>
      <c r="H404" s="241">
        <v>5.3330000000000002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149</v>
      </c>
      <c r="AU404" s="247" t="s">
        <v>82</v>
      </c>
      <c r="AV404" s="13" t="s">
        <v>82</v>
      </c>
      <c r="AW404" s="13" t="s">
        <v>33</v>
      </c>
      <c r="AX404" s="13" t="s">
        <v>80</v>
      </c>
      <c r="AY404" s="247" t="s">
        <v>138</v>
      </c>
    </row>
    <row r="405" s="14" customFormat="1">
      <c r="A405" s="14"/>
      <c r="B405" s="249"/>
      <c r="C405" s="250"/>
      <c r="D405" s="233" t="s">
        <v>149</v>
      </c>
      <c r="E405" s="251" t="s">
        <v>19</v>
      </c>
      <c r="F405" s="252" t="s">
        <v>1281</v>
      </c>
      <c r="G405" s="250"/>
      <c r="H405" s="251" t="s">
        <v>19</v>
      </c>
      <c r="I405" s="253"/>
      <c r="J405" s="250"/>
      <c r="K405" s="250"/>
      <c r="L405" s="254"/>
      <c r="M405" s="255"/>
      <c r="N405" s="256"/>
      <c r="O405" s="256"/>
      <c r="P405" s="256"/>
      <c r="Q405" s="256"/>
      <c r="R405" s="256"/>
      <c r="S405" s="256"/>
      <c r="T405" s="25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8" t="s">
        <v>149</v>
      </c>
      <c r="AU405" s="258" t="s">
        <v>82</v>
      </c>
      <c r="AV405" s="14" t="s">
        <v>80</v>
      </c>
      <c r="AW405" s="14" t="s">
        <v>33</v>
      </c>
      <c r="AX405" s="14" t="s">
        <v>72</v>
      </c>
      <c r="AY405" s="258" t="s">
        <v>138</v>
      </c>
    </row>
    <row r="406" s="14" customFormat="1">
      <c r="A406" s="14"/>
      <c r="B406" s="249"/>
      <c r="C406" s="250"/>
      <c r="D406" s="233" t="s">
        <v>149</v>
      </c>
      <c r="E406" s="251" t="s">
        <v>19</v>
      </c>
      <c r="F406" s="252" t="s">
        <v>2448</v>
      </c>
      <c r="G406" s="250"/>
      <c r="H406" s="251" t="s">
        <v>19</v>
      </c>
      <c r="I406" s="253"/>
      <c r="J406" s="250"/>
      <c r="K406" s="250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149</v>
      </c>
      <c r="AU406" s="258" t="s">
        <v>82</v>
      </c>
      <c r="AV406" s="14" t="s">
        <v>80</v>
      </c>
      <c r="AW406" s="14" t="s">
        <v>33</v>
      </c>
      <c r="AX406" s="14" t="s">
        <v>72</v>
      </c>
      <c r="AY406" s="258" t="s">
        <v>138</v>
      </c>
    </row>
    <row r="407" s="12" customFormat="1" ht="22.8" customHeight="1">
      <c r="A407" s="12"/>
      <c r="B407" s="204"/>
      <c r="C407" s="205"/>
      <c r="D407" s="206" t="s">
        <v>71</v>
      </c>
      <c r="E407" s="218" t="s">
        <v>145</v>
      </c>
      <c r="F407" s="218" t="s">
        <v>397</v>
      </c>
      <c r="G407" s="205"/>
      <c r="H407" s="205"/>
      <c r="I407" s="208"/>
      <c r="J407" s="219">
        <f>BK407</f>
        <v>0</v>
      </c>
      <c r="K407" s="205"/>
      <c r="L407" s="210"/>
      <c r="M407" s="211"/>
      <c r="N407" s="212"/>
      <c r="O407" s="212"/>
      <c r="P407" s="213">
        <f>SUM(P408:P484)</f>
        <v>0</v>
      </c>
      <c r="Q407" s="212"/>
      <c r="R407" s="213">
        <f>SUM(R408:R484)</f>
        <v>304.63897785</v>
      </c>
      <c r="S407" s="212"/>
      <c r="T407" s="214">
        <f>SUM(T408:T484)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5" t="s">
        <v>80</v>
      </c>
      <c r="AT407" s="216" t="s">
        <v>71</v>
      </c>
      <c r="AU407" s="216" t="s">
        <v>80</v>
      </c>
      <c r="AY407" s="215" t="s">
        <v>138</v>
      </c>
      <c r="BK407" s="217">
        <f>SUM(BK408:BK484)</f>
        <v>0</v>
      </c>
    </row>
    <row r="408" s="2" customFormat="1" ht="24" customHeight="1">
      <c r="A408" s="40"/>
      <c r="B408" s="41"/>
      <c r="C408" s="220" t="s">
        <v>607</v>
      </c>
      <c r="D408" s="220" t="s">
        <v>140</v>
      </c>
      <c r="E408" s="221" t="s">
        <v>1282</v>
      </c>
      <c r="F408" s="222" t="s">
        <v>1283</v>
      </c>
      <c r="G408" s="223" t="s">
        <v>143</v>
      </c>
      <c r="H408" s="224">
        <v>187.19999999999999</v>
      </c>
      <c r="I408" s="225"/>
      <c r="J408" s="226">
        <f>ROUND(I408*H408,2)</f>
        <v>0</v>
      </c>
      <c r="K408" s="222" t="s">
        <v>144</v>
      </c>
      <c r="L408" s="46"/>
      <c r="M408" s="227" t="s">
        <v>19</v>
      </c>
      <c r="N408" s="228" t="s">
        <v>43</v>
      </c>
      <c r="O408" s="86"/>
      <c r="P408" s="229">
        <f>O408*H408</f>
        <v>0</v>
      </c>
      <c r="Q408" s="229">
        <v>0.31879000000000002</v>
      </c>
      <c r="R408" s="229">
        <f>Q408*H408</f>
        <v>59.677487999999997</v>
      </c>
      <c r="S408" s="229">
        <v>0</v>
      </c>
      <c r="T408" s="230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1" t="s">
        <v>145</v>
      </c>
      <c r="AT408" s="231" t="s">
        <v>140</v>
      </c>
      <c r="AU408" s="231" t="s">
        <v>82</v>
      </c>
      <c r="AY408" s="19" t="s">
        <v>138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9" t="s">
        <v>80</v>
      </c>
      <c r="BK408" s="232">
        <f>ROUND(I408*H408,2)</f>
        <v>0</v>
      </c>
      <c r="BL408" s="19" t="s">
        <v>145</v>
      </c>
      <c r="BM408" s="231" t="s">
        <v>2449</v>
      </c>
    </row>
    <row r="409" s="2" customFormat="1">
      <c r="A409" s="40"/>
      <c r="B409" s="41"/>
      <c r="C409" s="42"/>
      <c r="D409" s="233" t="s">
        <v>147</v>
      </c>
      <c r="E409" s="42"/>
      <c r="F409" s="234" t="s">
        <v>1283</v>
      </c>
      <c r="G409" s="42"/>
      <c r="H409" s="42"/>
      <c r="I409" s="138"/>
      <c r="J409" s="42"/>
      <c r="K409" s="42"/>
      <c r="L409" s="46"/>
      <c r="M409" s="235"/>
      <c r="N409" s="236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147</v>
      </c>
      <c r="AU409" s="19" t="s">
        <v>82</v>
      </c>
    </row>
    <row r="410" s="14" customFormat="1">
      <c r="A410" s="14"/>
      <c r="B410" s="249"/>
      <c r="C410" s="250"/>
      <c r="D410" s="233" t="s">
        <v>149</v>
      </c>
      <c r="E410" s="251" t="s">
        <v>19</v>
      </c>
      <c r="F410" s="252" t="s">
        <v>1285</v>
      </c>
      <c r="G410" s="250"/>
      <c r="H410" s="251" t="s">
        <v>19</v>
      </c>
      <c r="I410" s="253"/>
      <c r="J410" s="250"/>
      <c r="K410" s="250"/>
      <c r="L410" s="254"/>
      <c r="M410" s="255"/>
      <c r="N410" s="256"/>
      <c r="O410" s="256"/>
      <c r="P410" s="256"/>
      <c r="Q410" s="256"/>
      <c r="R410" s="256"/>
      <c r="S410" s="256"/>
      <c r="T410" s="25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8" t="s">
        <v>149</v>
      </c>
      <c r="AU410" s="258" t="s">
        <v>82</v>
      </c>
      <c r="AV410" s="14" t="s">
        <v>80</v>
      </c>
      <c r="AW410" s="14" t="s">
        <v>33</v>
      </c>
      <c r="AX410" s="14" t="s">
        <v>72</v>
      </c>
      <c r="AY410" s="258" t="s">
        <v>138</v>
      </c>
    </row>
    <row r="411" s="13" customFormat="1">
      <c r="A411" s="13"/>
      <c r="B411" s="237"/>
      <c r="C411" s="238"/>
      <c r="D411" s="233" t="s">
        <v>149</v>
      </c>
      <c r="E411" s="239" t="s">
        <v>19</v>
      </c>
      <c r="F411" s="240" t="s">
        <v>2450</v>
      </c>
      <c r="G411" s="238"/>
      <c r="H411" s="241">
        <v>187.19999999999999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149</v>
      </c>
      <c r="AU411" s="247" t="s">
        <v>82</v>
      </c>
      <c r="AV411" s="13" t="s">
        <v>82</v>
      </c>
      <c r="AW411" s="13" t="s">
        <v>33</v>
      </c>
      <c r="AX411" s="13" t="s">
        <v>80</v>
      </c>
      <c r="AY411" s="247" t="s">
        <v>138</v>
      </c>
    </row>
    <row r="412" s="2" customFormat="1" ht="24" customHeight="1">
      <c r="A412" s="40"/>
      <c r="B412" s="41"/>
      <c r="C412" s="220" t="s">
        <v>615</v>
      </c>
      <c r="D412" s="220" t="s">
        <v>140</v>
      </c>
      <c r="E412" s="221" t="s">
        <v>1287</v>
      </c>
      <c r="F412" s="222" t="s">
        <v>1288</v>
      </c>
      <c r="G412" s="223" t="s">
        <v>143</v>
      </c>
      <c r="H412" s="224">
        <v>58.825000000000003</v>
      </c>
      <c r="I412" s="225"/>
      <c r="J412" s="226">
        <f>ROUND(I412*H412,2)</f>
        <v>0</v>
      </c>
      <c r="K412" s="222" t="s">
        <v>144</v>
      </c>
      <c r="L412" s="46"/>
      <c r="M412" s="227" t="s">
        <v>19</v>
      </c>
      <c r="N412" s="228" t="s">
        <v>43</v>
      </c>
      <c r="O412" s="86"/>
      <c r="P412" s="229">
        <f>O412*H412</f>
        <v>0</v>
      </c>
      <c r="Q412" s="229">
        <v>0.21251999999999999</v>
      </c>
      <c r="R412" s="229">
        <f>Q412*H412</f>
        <v>12.501488999999999</v>
      </c>
      <c r="S412" s="229">
        <v>0</v>
      </c>
      <c r="T412" s="230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31" t="s">
        <v>145</v>
      </c>
      <c r="AT412" s="231" t="s">
        <v>140</v>
      </c>
      <c r="AU412" s="231" t="s">
        <v>82</v>
      </c>
      <c r="AY412" s="19" t="s">
        <v>138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9" t="s">
        <v>80</v>
      </c>
      <c r="BK412" s="232">
        <f>ROUND(I412*H412,2)</f>
        <v>0</v>
      </c>
      <c r="BL412" s="19" t="s">
        <v>145</v>
      </c>
      <c r="BM412" s="231" t="s">
        <v>2451</v>
      </c>
    </row>
    <row r="413" s="2" customFormat="1">
      <c r="A413" s="40"/>
      <c r="B413" s="41"/>
      <c r="C413" s="42"/>
      <c r="D413" s="233" t="s">
        <v>147</v>
      </c>
      <c r="E413" s="42"/>
      <c r="F413" s="234" t="s">
        <v>1288</v>
      </c>
      <c r="G413" s="42"/>
      <c r="H413" s="42"/>
      <c r="I413" s="138"/>
      <c r="J413" s="42"/>
      <c r="K413" s="42"/>
      <c r="L413" s="46"/>
      <c r="M413" s="235"/>
      <c r="N413" s="236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147</v>
      </c>
      <c r="AU413" s="19" t="s">
        <v>82</v>
      </c>
    </row>
    <row r="414" s="14" customFormat="1">
      <c r="A414" s="14"/>
      <c r="B414" s="249"/>
      <c r="C414" s="250"/>
      <c r="D414" s="233" t="s">
        <v>149</v>
      </c>
      <c r="E414" s="251" t="s">
        <v>19</v>
      </c>
      <c r="F414" s="252" t="s">
        <v>1290</v>
      </c>
      <c r="G414" s="250"/>
      <c r="H414" s="251" t="s">
        <v>19</v>
      </c>
      <c r="I414" s="253"/>
      <c r="J414" s="250"/>
      <c r="K414" s="250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149</v>
      </c>
      <c r="AU414" s="258" t="s">
        <v>82</v>
      </c>
      <c r="AV414" s="14" t="s">
        <v>80</v>
      </c>
      <c r="AW414" s="14" t="s">
        <v>33</v>
      </c>
      <c r="AX414" s="14" t="s">
        <v>72</v>
      </c>
      <c r="AY414" s="258" t="s">
        <v>138</v>
      </c>
    </row>
    <row r="415" s="13" customFormat="1">
      <c r="A415" s="13"/>
      <c r="B415" s="237"/>
      <c r="C415" s="238"/>
      <c r="D415" s="233" t="s">
        <v>149</v>
      </c>
      <c r="E415" s="239" t="s">
        <v>19</v>
      </c>
      <c r="F415" s="240" t="s">
        <v>1291</v>
      </c>
      <c r="G415" s="238"/>
      <c r="H415" s="241">
        <v>9.5999999999999996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149</v>
      </c>
      <c r="AU415" s="247" t="s">
        <v>82</v>
      </c>
      <c r="AV415" s="13" t="s">
        <v>82</v>
      </c>
      <c r="AW415" s="13" t="s">
        <v>33</v>
      </c>
      <c r="AX415" s="13" t="s">
        <v>72</v>
      </c>
      <c r="AY415" s="247" t="s">
        <v>138</v>
      </c>
    </row>
    <row r="416" s="13" customFormat="1">
      <c r="A416" s="13"/>
      <c r="B416" s="237"/>
      <c r="C416" s="238"/>
      <c r="D416" s="233" t="s">
        <v>149</v>
      </c>
      <c r="E416" s="239" t="s">
        <v>19</v>
      </c>
      <c r="F416" s="240" t="s">
        <v>2452</v>
      </c>
      <c r="G416" s="238"/>
      <c r="H416" s="241">
        <v>24.785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149</v>
      </c>
      <c r="AU416" s="247" t="s">
        <v>82</v>
      </c>
      <c r="AV416" s="13" t="s">
        <v>82</v>
      </c>
      <c r="AW416" s="13" t="s">
        <v>33</v>
      </c>
      <c r="AX416" s="13" t="s">
        <v>72</v>
      </c>
      <c r="AY416" s="247" t="s">
        <v>138</v>
      </c>
    </row>
    <row r="417" s="13" customFormat="1">
      <c r="A417" s="13"/>
      <c r="B417" s="237"/>
      <c r="C417" s="238"/>
      <c r="D417" s="233" t="s">
        <v>149</v>
      </c>
      <c r="E417" s="239" t="s">
        <v>19</v>
      </c>
      <c r="F417" s="240" t="s">
        <v>2453</v>
      </c>
      <c r="G417" s="238"/>
      <c r="H417" s="241">
        <v>24.440000000000001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149</v>
      </c>
      <c r="AU417" s="247" t="s">
        <v>82</v>
      </c>
      <c r="AV417" s="13" t="s">
        <v>82</v>
      </c>
      <c r="AW417" s="13" t="s">
        <v>33</v>
      </c>
      <c r="AX417" s="13" t="s">
        <v>72</v>
      </c>
      <c r="AY417" s="247" t="s">
        <v>138</v>
      </c>
    </row>
    <row r="418" s="15" customFormat="1">
      <c r="A418" s="15"/>
      <c r="B418" s="276"/>
      <c r="C418" s="277"/>
      <c r="D418" s="233" t="s">
        <v>149</v>
      </c>
      <c r="E418" s="278" t="s">
        <v>19</v>
      </c>
      <c r="F418" s="279" t="s">
        <v>953</v>
      </c>
      <c r="G418" s="277"/>
      <c r="H418" s="280">
        <v>58.825000000000003</v>
      </c>
      <c r="I418" s="281"/>
      <c r="J418" s="277"/>
      <c r="K418" s="277"/>
      <c r="L418" s="282"/>
      <c r="M418" s="283"/>
      <c r="N418" s="284"/>
      <c r="O418" s="284"/>
      <c r="P418" s="284"/>
      <c r="Q418" s="284"/>
      <c r="R418" s="284"/>
      <c r="S418" s="284"/>
      <c r="T418" s="28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6" t="s">
        <v>149</v>
      </c>
      <c r="AU418" s="286" t="s">
        <v>82</v>
      </c>
      <c r="AV418" s="15" t="s">
        <v>145</v>
      </c>
      <c r="AW418" s="15" t="s">
        <v>33</v>
      </c>
      <c r="AX418" s="15" t="s">
        <v>80</v>
      </c>
      <c r="AY418" s="286" t="s">
        <v>138</v>
      </c>
    </row>
    <row r="419" s="2" customFormat="1" ht="24" customHeight="1">
      <c r="A419" s="40"/>
      <c r="B419" s="41"/>
      <c r="C419" s="220" t="s">
        <v>621</v>
      </c>
      <c r="D419" s="220" t="s">
        <v>140</v>
      </c>
      <c r="E419" s="221" t="s">
        <v>1295</v>
      </c>
      <c r="F419" s="222" t="s">
        <v>1296</v>
      </c>
      <c r="G419" s="223" t="s">
        <v>184</v>
      </c>
      <c r="H419" s="224">
        <v>9.1150000000000002</v>
      </c>
      <c r="I419" s="225"/>
      <c r="J419" s="226">
        <f>ROUND(I419*H419,2)</f>
        <v>0</v>
      </c>
      <c r="K419" s="222" t="s">
        <v>144</v>
      </c>
      <c r="L419" s="46"/>
      <c r="M419" s="227" t="s">
        <v>19</v>
      </c>
      <c r="N419" s="228" t="s">
        <v>43</v>
      </c>
      <c r="O419" s="86"/>
      <c r="P419" s="229">
        <f>O419*H419</f>
        <v>0</v>
      </c>
      <c r="Q419" s="229">
        <v>2.234</v>
      </c>
      <c r="R419" s="229">
        <f>Q419*H419</f>
        <v>20.362909999999999</v>
      </c>
      <c r="S419" s="229">
        <v>0</v>
      </c>
      <c r="T419" s="230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31" t="s">
        <v>145</v>
      </c>
      <c r="AT419" s="231" t="s">
        <v>140</v>
      </c>
      <c r="AU419" s="231" t="s">
        <v>82</v>
      </c>
      <c r="AY419" s="19" t="s">
        <v>138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9" t="s">
        <v>80</v>
      </c>
      <c r="BK419" s="232">
        <f>ROUND(I419*H419,2)</f>
        <v>0</v>
      </c>
      <c r="BL419" s="19" t="s">
        <v>145</v>
      </c>
      <c r="BM419" s="231" t="s">
        <v>2454</v>
      </c>
    </row>
    <row r="420" s="2" customFormat="1">
      <c r="A420" s="40"/>
      <c r="B420" s="41"/>
      <c r="C420" s="42"/>
      <c r="D420" s="233" t="s">
        <v>147</v>
      </c>
      <c r="E420" s="42"/>
      <c r="F420" s="234" t="s">
        <v>1296</v>
      </c>
      <c r="G420" s="42"/>
      <c r="H420" s="42"/>
      <c r="I420" s="138"/>
      <c r="J420" s="42"/>
      <c r="K420" s="42"/>
      <c r="L420" s="46"/>
      <c r="M420" s="235"/>
      <c r="N420" s="236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147</v>
      </c>
      <c r="AU420" s="19" t="s">
        <v>82</v>
      </c>
    </row>
    <row r="421" s="14" customFormat="1">
      <c r="A421" s="14"/>
      <c r="B421" s="249"/>
      <c r="C421" s="250"/>
      <c r="D421" s="233" t="s">
        <v>149</v>
      </c>
      <c r="E421" s="251" t="s">
        <v>19</v>
      </c>
      <c r="F421" s="252" t="s">
        <v>1298</v>
      </c>
      <c r="G421" s="250"/>
      <c r="H421" s="251" t="s">
        <v>19</v>
      </c>
      <c r="I421" s="253"/>
      <c r="J421" s="250"/>
      <c r="K421" s="250"/>
      <c r="L421" s="254"/>
      <c r="M421" s="255"/>
      <c r="N421" s="256"/>
      <c r="O421" s="256"/>
      <c r="P421" s="256"/>
      <c r="Q421" s="256"/>
      <c r="R421" s="256"/>
      <c r="S421" s="256"/>
      <c r="T421" s="25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8" t="s">
        <v>149</v>
      </c>
      <c r="AU421" s="258" t="s">
        <v>82</v>
      </c>
      <c r="AV421" s="14" t="s">
        <v>80</v>
      </c>
      <c r="AW421" s="14" t="s">
        <v>33</v>
      </c>
      <c r="AX421" s="14" t="s">
        <v>72</v>
      </c>
      <c r="AY421" s="258" t="s">
        <v>138</v>
      </c>
    </row>
    <row r="422" s="13" customFormat="1">
      <c r="A422" s="13"/>
      <c r="B422" s="237"/>
      <c r="C422" s="238"/>
      <c r="D422" s="233" t="s">
        <v>149</v>
      </c>
      <c r="E422" s="239" t="s">
        <v>19</v>
      </c>
      <c r="F422" s="240" t="s">
        <v>2455</v>
      </c>
      <c r="G422" s="238"/>
      <c r="H422" s="241">
        <v>4.9950000000000001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149</v>
      </c>
      <c r="AU422" s="247" t="s">
        <v>82</v>
      </c>
      <c r="AV422" s="13" t="s">
        <v>82</v>
      </c>
      <c r="AW422" s="13" t="s">
        <v>33</v>
      </c>
      <c r="AX422" s="13" t="s">
        <v>72</v>
      </c>
      <c r="AY422" s="247" t="s">
        <v>138</v>
      </c>
    </row>
    <row r="423" s="13" customFormat="1">
      <c r="A423" s="13"/>
      <c r="B423" s="237"/>
      <c r="C423" s="238"/>
      <c r="D423" s="233" t="s">
        <v>149</v>
      </c>
      <c r="E423" s="239" t="s">
        <v>19</v>
      </c>
      <c r="F423" s="240" t="s">
        <v>2456</v>
      </c>
      <c r="G423" s="238"/>
      <c r="H423" s="241">
        <v>4.1200000000000001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149</v>
      </c>
      <c r="AU423" s="247" t="s">
        <v>82</v>
      </c>
      <c r="AV423" s="13" t="s">
        <v>82</v>
      </c>
      <c r="AW423" s="13" t="s">
        <v>33</v>
      </c>
      <c r="AX423" s="13" t="s">
        <v>72</v>
      </c>
      <c r="AY423" s="247" t="s">
        <v>138</v>
      </c>
    </row>
    <row r="424" s="15" customFormat="1">
      <c r="A424" s="15"/>
      <c r="B424" s="276"/>
      <c r="C424" s="277"/>
      <c r="D424" s="233" t="s">
        <v>149</v>
      </c>
      <c r="E424" s="278" t="s">
        <v>19</v>
      </c>
      <c r="F424" s="279" t="s">
        <v>953</v>
      </c>
      <c r="G424" s="277"/>
      <c r="H424" s="280">
        <v>9.1150000000000002</v>
      </c>
      <c r="I424" s="281"/>
      <c r="J424" s="277"/>
      <c r="K424" s="277"/>
      <c r="L424" s="282"/>
      <c r="M424" s="283"/>
      <c r="N424" s="284"/>
      <c r="O424" s="284"/>
      <c r="P424" s="284"/>
      <c r="Q424" s="284"/>
      <c r="R424" s="284"/>
      <c r="S424" s="284"/>
      <c r="T424" s="28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6" t="s">
        <v>149</v>
      </c>
      <c r="AU424" s="286" t="s">
        <v>82</v>
      </c>
      <c r="AV424" s="15" t="s">
        <v>145</v>
      </c>
      <c r="AW424" s="15" t="s">
        <v>33</v>
      </c>
      <c r="AX424" s="15" t="s">
        <v>80</v>
      </c>
      <c r="AY424" s="286" t="s">
        <v>138</v>
      </c>
    </row>
    <row r="425" s="2" customFormat="1" ht="24" customHeight="1">
      <c r="A425" s="40"/>
      <c r="B425" s="41"/>
      <c r="C425" s="220" t="s">
        <v>629</v>
      </c>
      <c r="D425" s="220" t="s">
        <v>140</v>
      </c>
      <c r="E425" s="221" t="s">
        <v>1302</v>
      </c>
      <c r="F425" s="222" t="s">
        <v>1303</v>
      </c>
      <c r="G425" s="223" t="s">
        <v>184</v>
      </c>
      <c r="H425" s="224">
        <v>16.638000000000002</v>
      </c>
      <c r="I425" s="225"/>
      <c r="J425" s="226">
        <f>ROUND(I425*H425,2)</f>
        <v>0</v>
      </c>
      <c r="K425" s="222" t="s">
        <v>144</v>
      </c>
      <c r="L425" s="46"/>
      <c r="M425" s="227" t="s">
        <v>19</v>
      </c>
      <c r="N425" s="228" t="s">
        <v>43</v>
      </c>
      <c r="O425" s="86"/>
      <c r="P425" s="229">
        <f>O425*H425</f>
        <v>0</v>
      </c>
      <c r="Q425" s="229">
        <v>2.4289999999999998</v>
      </c>
      <c r="R425" s="229">
        <f>Q425*H425</f>
        <v>40.413702000000001</v>
      </c>
      <c r="S425" s="229">
        <v>0</v>
      </c>
      <c r="T425" s="230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31" t="s">
        <v>145</v>
      </c>
      <c r="AT425" s="231" t="s">
        <v>140</v>
      </c>
      <c r="AU425" s="231" t="s">
        <v>82</v>
      </c>
      <c r="AY425" s="19" t="s">
        <v>138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9" t="s">
        <v>80</v>
      </c>
      <c r="BK425" s="232">
        <f>ROUND(I425*H425,2)</f>
        <v>0</v>
      </c>
      <c r="BL425" s="19" t="s">
        <v>145</v>
      </c>
      <c r="BM425" s="231" t="s">
        <v>2457</v>
      </c>
    </row>
    <row r="426" s="2" customFormat="1">
      <c r="A426" s="40"/>
      <c r="B426" s="41"/>
      <c r="C426" s="42"/>
      <c r="D426" s="233" t="s">
        <v>147</v>
      </c>
      <c r="E426" s="42"/>
      <c r="F426" s="234" t="s">
        <v>1303</v>
      </c>
      <c r="G426" s="42"/>
      <c r="H426" s="42"/>
      <c r="I426" s="138"/>
      <c r="J426" s="42"/>
      <c r="K426" s="42"/>
      <c r="L426" s="46"/>
      <c r="M426" s="235"/>
      <c r="N426" s="236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147</v>
      </c>
      <c r="AU426" s="19" t="s">
        <v>82</v>
      </c>
    </row>
    <row r="427" s="14" customFormat="1">
      <c r="A427" s="14"/>
      <c r="B427" s="249"/>
      <c r="C427" s="250"/>
      <c r="D427" s="233" t="s">
        <v>149</v>
      </c>
      <c r="E427" s="251" t="s">
        <v>19</v>
      </c>
      <c r="F427" s="252" t="s">
        <v>1305</v>
      </c>
      <c r="G427" s="250"/>
      <c r="H427" s="251" t="s">
        <v>19</v>
      </c>
      <c r="I427" s="253"/>
      <c r="J427" s="250"/>
      <c r="K427" s="250"/>
      <c r="L427" s="254"/>
      <c r="M427" s="255"/>
      <c r="N427" s="256"/>
      <c r="O427" s="256"/>
      <c r="P427" s="256"/>
      <c r="Q427" s="256"/>
      <c r="R427" s="256"/>
      <c r="S427" s="256"/>
      <c r="T427" s="25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8" t="s">
        <v>149</v>
      </c>
      <c r="AU427" s="258" t="s">
        <v>82</v>
      </c>
      <c r="AV427" s="14" t="s">
        <v>80</v>
      </c>
      <c r="AW427" s="14" t="s">
        <v>33</v>
      </c>
      <c r="AX427" s="14" t="s">
        <v>72</v>
      </c>
      <c r="AY427" s="258" t="s">
        <v>138</v>
      </c>
    </row>
    <row r="428" s="13" customFormat="1">
      <c r="A428" s="13"/>
      <c r="B428" s="237"/>
      <c r="C428" s="238"/>
      <c r="D428" s="233" t="s">
        <v>149</v>
      </c>
      <c r="E428" s="239" t="s">
        <v>19</v>
      </c>
      <c r="F428" s="240" t="s">
        <v>1306</v>
      </c>
      <c r="G428" s="238"/>
      <c r="H428" s="241">
        <v>0.95999999999999996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149</v>
      </c>
      <c r="AU428" s="247" t="s">
        <v>82</v>
      </c>
      <c r="AV428" s="13" t="s">
        <v>82</v>
      </c>
      <c r="AW428" s="13" t="s">
        <v>33</v>
      </c>
      <c r="AX428" s="13" t="s">
        <v>72</v>
      </c>
      <c r="AY428" s="247" t="s">
        <v>138</v>
      </c>
    </row>
    <row r="429" s="13" customFormat="1">
      <c r="A429" s="13"/>
      <c r="B429" s="237"/>
      <c r="C429" s="238"/>
      <c r="D429" s="233" t="s">
        <v>149</v>
      </c>
      <c r="E429" s="239" t="s">
        <v>19</v>
      </c>
      <c r="F429" s="240" t="s">
        <v>2458</v>
      </c>
      <c r="G429" s="238"/>
      <c r="H429" s="241">
        <v>2.4780000000000002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149</v>
      </c>
      <c r="AU429" s="247" t="s">
        <v>82</v>
      </c>
      <c r="AV429" s="13" t="s">
        <v>82</v>
      </c>
      <c r="AW429" s="13" t="s">
        <v>33</v>
      </c>
      <c r="AX429" s="13" t="s">
        <v>72</v>
      </c>
      <c r="AY429" s="247" t="s">
        <v>138</v>
      </c>
    </row>
    <row r="430" s="13" customFormat="1">
      <c r="A430" s="13"/>
      <c r="B430" s="237"/>
      <c r="C430" s="238"/>
      <c r="D430" s="233" t="s">
        <v>149</v>
      </c>
      <c r="E430" s="239" t="s">
        <v>19</v>
      </c>
      <c r="F430" s="240" t="s">
        <v>2459</v>
      </c>
      <c r="G430" s="238"/>
      <c r="H430" s="241">
        <v>13.199999999999999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149</v>
      </c>
      <c r="AU430" s="247" t="s">
        <v>82</v>
      </c>
      <c r="AV430" s="13" t="s">
        <v>82</v>
      </c>
      <c r="AW430" s="13" t="s">
        <v>33</v>
      </c>
      <c r="AX430" s="13" t="s">
        <v>72</v>
      </c>
      <c r="AY430" s="247" t="s">
        <v>138</v>
      </c>
    </row>
    <row r="431" s="15" customFormat="1">
      <c r="A431" s="15"/>
      <c r="B431" s="276"/>
      <c r="C431" s="277"/>
      <c r="D431" s="233" t="s">
        <v>149</v>
      </c>
      <c r="E431" s="278" t="s">
        <v>19</v>
      </c>
      <c r="F431" s="279" t="s">
        <v>953</v>
      </c>
      <c r="G431" s="277"/>
      <c r="H431" s="280">
        <v>16.638000000000002</v>
      </c>
      <c r="I431" s="281"/>
      <c r="J431" s="277"/>
      <c r="K431" s="277"/>
      <c r="L431" s="282"/>
      <c r="M431" s="283"/>
      <c r="N431" s="284"/>
      <c r="O431" s="284"/>
      <c r="P431" s="284"/>
      <c r="Q431" s="284"/>
      <c r="R431" s="284"/>
      <c r="S431" s="284"/>
      <c r="T431" s="28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6" t="s">
        <v>149</v>
      </c>
      <c r="AU431" s="286" t="s">
        <v>82</v>
      </c>
      <c r="AV431" s="15" t="s">
        <v>145</v>
      </c>
      <c r="AW431" s="15" t="s">
        <v>33</v>
      </c>
      <c r="AX431" s="15" t="s">
        <v>80</v>
      </c>
      <c r="AY431" s="286" t="s">
        <v>138</v>
      </c>
    </row>
    <row r="432" s="2" customFormat="1" ht="24" customHeight="1">
      <c r="A432" s="40"/>
      <c r="B432" s="41"/>
      <c r="C432" s="220" t="s">
        <v>634</v>
      </c>
      <c r="D432" s="220" t="s">
        <v>140</v>
      </c>
      <c r="E432" s="221" t="s">
        <v>1310</v>
      </c>
      <c r="F432" s="222" t="s">
        <v>1311</v>
      </c>
      <c r="G432" s="223" t="s">
        <v>184</v>
      </c>
      <c r="H432" s="224">
        <v>12.563000000000001</v>
      </c>
      <c r="I432" s="225"/>
      <c r="J432" s="226">
        <f>ROUND(I432*H432,2)</f>
        <v>0</v>
      </c>
      <c r="K432" s="222" t="s">
        <v>1939</v>
      </c>
      <c r="L432" s="46"/>
      <c r="M432" s="227" t="s">
        <v>19</v>
      </c>
      <c r="N432" s="228" t="s">
        <v>43</v>
      </c>
      <c r="O432" s="86"/>
      <c r="P432" s="229">
        <f>O432*H432</f>
        <v>0</v>
      </c>
      <c r="Q432" s="229">
        <v>2.49255</v>
      </c>
      <c r="R432" s="229">
        <f>Q432*H432</f>
        <v>31.313905650000002</v>
      </c>
      <c r="S432" s="229">
        <v>0</v>
      </c>
      <c r="T432" s="230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31" t="s">
        <v>145</v>
      </c>
      <c r="AT432" s="231" t="s">
        <v>140</v>
      </c>
      <c r="AU432" s="231" t="s">
        <v>82</v>
      </c>
      <c r="AY432" s="19" t="s">
        <v>138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9" t="s">
        <v>80</v>
      </c>
      <c r="BK432" s="232">
        <f>ROUND(I432*H432,2)</f>
        <v>0</v>
      </c>
      <c r="BL432" s="19" t="s">
        <v>145</v>
      </c>
      <c r="BM432" s="231" t="s">
        <v>2460</v>
      </c>
    </row>
    <row r="433" s="2" customFormat="1">
      <c r="A433" s="40"/>
      <c r="B433" s="41"/>
      <c r="C433" s="42"/>
      <c r="D433" s="233" t="s">
        <v>147</v>
      </c>
      <c r="E433" s="42"/>
      <c r="F433" s="234" t="s">
        <v>1311</v>
      </c>
      <c r="G433" s="42"/>
      <c r="H433" s="42"/>
      <c r="I433" s="138"/>
      <c r="J433" s="42"/>
      <c r="K433" s="42"/>
      <c r="L433" s="46"/>
      <c r="M433" s="235"/>
      <c r="N433" s="236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147</v>
      </c>
      <c r="AU433" s="19" t="s">
        <v>82</v>
      </c>
    </row>
    <row r="434" s="14" customFormat="1">
      <c r="A434" s="14"/>
      <c r="B434" s="249"/>
      <c r="C434" s="250"/>
      <c r="D434" s="233" t="s">
        <v>149</v>
      </c>
      <c r="E434" s="251" t="s">
        <v>19</v>
      </c>
      <c r="F434" s="252" t="s">
        <v>1313</v>
      </c>
      <c r="G434" s="250"/>
      <c r="H434" s="251" t="s">
        <v>19</v>
      </c>
      <c r="I434" s="253"/>
      <c r="J434" s="250"/>
      <c r="K434" s="250"/>
      <c r="L434" s="254"/>
      <c r="M434" s="255"/>
      <c r="N434" s="256"/>
      <c r="O434" s="256"/>
      <c r="P434" s="256"/>
      <c r="Q434" s="256"/>
      <c r="R434" s="256"/>
      <c r="S434" s="256"/>
      <c r="T434" s="25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8" t="s">
        <v>149</v>
      </c>
      <c r="AU434" s="258" t="s">
        <v>82</v>
      </c>
      <c r="AV434" s="14" t="s">
        <v>80</v>
      </c>
      <c r="AW434" s="14" t="s">
        <v>33</v>
      </c>
      <c r="AX434" s="14" t="s">
        <v>72</v>
      </c>
      <c r="AY434" s="258" t="s">
        <v>138</v>
      </c>
    </row>
    <row r="435" s="13" customFormat="1">
      <c r="A435" s="13"/>
      <c r="B435" s="237"/>
      <c r="C435" s="238"/>
      <c r="D435" s="233" t="s">
        <v>149</v>
      </c>
      <c r="E435" s="239" t="s">
        <v>19</v>
      </c>
      <c r="F435" s="240" t="s">
        <v>2461</v>
      </c>
      <c r="G435" s="238"/>
      <c r="H435" s="241">
        <v>6.2880000000000003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149</v>
      </c>
      <c r="AU435" s="247" t="s">
        <v>82</v>
      </c>
      <c r="AV435" s="13" t="s">
        <v>82</v>
      </c>
      <c r="AW435" s="13" t="s">
        <v>33</v>
      </c>
      <c r="AX435" s="13" t="s">
        <v>72</v>
      </c>
      <c r="AY435" s="247" t="s">
        <v>138</v>
      </c>
    </row>
    <row r="436" s="13" customFormat="1">
      <c r="A436" s="13"/>
      <c r="B436" s="237"/>
      <c r="C436" s="238"/>
      <c r="D436" s="233" t="s">
        <v>149</v>
      </c>
      <c r="E436" s="239" t="s">
        <v>19</v>
      </c>
      <c r="F436" s="240" t="s">
        <v>2324</v>
      </c>
      <c r="G436" s="238"/>
      <c r="H436" s="241">
        <v>6.2750000000000004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149</v>
      </c>
      <c r="AU436" s="247" t="s">
        <v>82</v>
      </c>
      <c r="AV436" s="13" t="s">
        <v>82</v>
      </c>
      <c r="AW436" s="13" t="s">
        <v>33</v>
      </c>
      <c r="AX436" s="13" t="s">
        <v>72</v>
      </c>
      <c r="AY436" s="247" t="s">
        <v>138</v>
      </c>
    </row>
    <row r="437" s="15" customFormat="1">
      <c r="A437" s="15"/>
      <c r="B437" s="276"/>
      <c r="C437" s="277"/>
      <c r="D437" s="233" t="s">
        <v>149</v>
      </c>
      <c r="E437" s="278" t="s">
        <v>19</v>
      </c>
      <c r="F437" s="279" t="s">
        <v>953</v>
      </c>
      <c r="G437" s="277"/>
      <c r="H437" s="280">
        <v>12.563000000000001</v>
      </c>
      <c r="I437" s="281"/>
      <c r="J437" s="277"/>
      <c r="K437" s="277"/>
      <c r="L437" s="282"/>
      <c r="M437" s="283"/>
      <c r="N437" s="284"/>
      <c r="O437" s="284"/>
      <c r="P437" s="284"/>
      <c r="Q437" s="284"/>
      <c r="R437" s="284"/>
      <c r="S437" s="284"/>
      <c r="T437" s="28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6" t="s">
        <v>149</v>
      </c>
      <c r="AU437" s="286" t="s">
        <v>82</v>
      </c>
      <c r="AV437" s="15" t="s">
        <v>145</v>
      </c>
      <c r="AW437" s="15" t="s">
        <v>33</v>
      </c>
      <c r="AX437" s="15" t="s">
        <v>80</v>
      </c>
      <c r="AY437" s="286" t="s">
        <v>138</v>
      </c>
    </row>
    <row r="438" s="2" customFormat="1" ht="24" customHeight="1">
      <c r="A438" s="40"/>
      <c r="B438" s="41"/>
      <c r="C438" s="220" t="s">
        <v>1294</v>
      </c>
      <c r="D438" s="220" t="s">
        <v>140</v>
      </c>
      <c r="E438" s="221" t="s">
        <v>1317</v>
      </c>
      <c r="F438" s="222" t="s">
        <v>1318</v>
      </c>
      <c r="G438" s="223" t="s">
        <v>143</v>
      </c>
      <c r="H438" s="224">
        <v>33.460000000000001</v>
      </c>
      <c r="I438" s="225"/>
      <c r="J438" s="226">
        <f>ROUND(I438*H438,2)</f>
        <v>0</v>
      </c>
      <c r="K438" s="222" t="s">
        <v>144</v>
      </c>
      <c r="L438" s="46"/>
      <c r="M438" s="227" t="s">
        <v>19</v>
      </c>
      <c r="N438" s="228" t="s">
        <v>43</v>
      </c>
      <c r="O438" s="86"/>
      <c r="P438" s="229">
        <f>O438*H438</f>
        <v>0</v>
      </c>
      <c r="Q438" s="229">
        <v>0.0063200000000000001</v>
      </c>
      <c r="R438" s="229">
        <f>Q438*H438</f>
        <v>0.21146720000000002</v>
      </c>
      <c r="S438" s="229">
        <v>0</v>
      </c>
      <c r="T438" s="230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31" t="s">
        <v>145</v>
      </c>
      <c r="AT438" s="231" t="s">
        <v>140</v>
      </c>
      <c r="AU438" s="231" t="s">
        <v>82</v>
      </c>
      <c r="AY438" s="19" t="s">
        <v>138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9" t="s">
        <v>80</v>
      </c>
      <c r="BK438" s="232">
        <f>ROUND(I438*H438,2)</f>
        <v>0</v>
      </c>
      <c r="BL438" s="19" t="s">
        <v>145</v>
      </c>
      <c r="BM438" s="231" t="s">
        <v>2462</v>
      </c>
    </row>
    <row r="439" s="2" customFormat="1">
      <c r="A439" s="40"/>
      <c r="B439" s="41"/>
      <c r="C439" s="42"/>
      <c r="D439" s="233" t="s">
        <v>147</v>
      </c>
      <c r="E439" s="42"/>
      <c r="F439" s="234" t="s">
        <v>1318</v>
      </c>
      <c r="G439" s="42"/>
      <c r="H439" s="42"/>
      <c r="I439" s="138"/>
      <c r="J439" s="42"/>
      <c r="K439" s="42"/>
      <c r="L439" s="46"/>
      <c r="M439" s="235"/>
      <c r="N439" s="236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147</v>
      </c>
      <c r="AU439" s="19" t="s">
        <v>82</v>
      </c>
    </row>
    <row r="440" s="14" customFormat="1">
      <c r="A440" s="14"/>
      <c r="B440" s="249"/>
      <c r="C440" s="250"/>
      <c r="D440" s="233" t="s">
        <v>149</v>
      </c>
      <c r="E440" s="251" t="s">
        <v>19</v>
      </c>
      <c r="F440" s="252" t="s">
        <v>1320</v>
      </c>
      <c r="G440" s="250"/>
      <c r="H440" s="251" t="s">
        <v>19</v>
      </c>
      <c r="I440" s="253"/>
      <c r="J440" s="250"/>
      <c r="K440" s="250"/>
      <c r="L440" s="254"/>
      <c r="M440" s="255"/>
      <c r="N440" s="256"/>
      <c r="O440" s="256"/>
      <c r="P440" s="256"/>
      <c r="Q440" s="256"/>
      <c r="R440" s="256"/>
      <c r="S440" s="256"/>
      <c r="T440" s="25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8" t="s">
        <v>149</v>
      </c>
      <c r="AU440" s="258" t="s">
        <v>82</v>
      </c>
      <c r="AV440" s="14" t="s">
        <v>80</v>
      </c>
      <c r="AW440" s="14" t="s">
        <v>33</v>
      </c>
      <c r="AX440" s="14" t="s">
        <v>72</v>
      </c>
      <c r="AY440" s="258" t="s">
        <v>138</v>
      </c>
    </row>
    <row r="441" s="13" customFormat="1">
      <c r="A441" s="13"/>
      <c r="B441" s="237"/>
      <c r="C441" s="238"/>
      <c r="D441" s="233" t="s">
        <v>149</v>
      </c>
      <c r="E441" s="239" t="s">
        <v>19</v>
      </c>
      <c r="F441" s="240" t="s">
        <v>2463</v>
      </c>
      <c r="G441" s="238"/>
      <c r="H441" s="241">
        <v>28.800000000000001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149</v>
      </c>
      <c r="AU441" s="247" t="s">
        <v>82</v>
      </c>
      <c r="AV441" s="13" t="s">
        <v>82</v>
      </c>
      <c r="AW441" s="13" t="s">
        <v>33</v>
      </c>
      <c r="AX441" s="13" t="s">
        <v>72</v>
      </c>
      <c r="AY441" s="247" t="s">
        <v>138</v>
      </c>
    </row>
    <row r="442" s="13" customFormat="1">
      <c r="A442" s="13"/>
      <c r="B442" s="237"/>
      <c r="C442" s="238"/>
      <c r="D442" s="233" t="s">
        <v>149</v>
      </c>
      <c r="E442" s="239" t="s">
        <v>19</v>
      </c>
      <c r="F442" s="240" t="s">
        <v>2464</v>
      </c>
      <c r="G442" s="238"/>
      <c r="H442" s="241">
        <v>4.6600000000000001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149</v>
      </c>
      <c r="AU442" s="247" t="s">
        <v>82</v>
      </c>
      <c r="AV442" s="13" t="s">
        <v>82</v>
      </c>
      <c r="AW442" s="13" t="s">
        <v>33</v>
      </c>
      <c r="AX442" s="13" t="s">
        <v>72</v>
      </c>
      <c r="AY442" s="247" t="s">
        <v>138</v>
      </c>
    </row>
    <row r="443" s="15" customFormat="1">
      <c r="A443" s="15"/>
      <c r="B443" s="276"/>
      <c r="C443" s="277"/>
      <c r="D443" s="233" t="s">
        <v>149</v>
      </c>
      <c r="E443" s="278" t="s">
        <v>19</v>
      </c>
      <c r="F443" s="279" t="s">
        <v>953</v>
      </c>
      <c r="G443" s="277"/>
      <c r="H443" s="280">
        <v>33.460000000000001</v>
      </c>
      <c r="I443" s="281"/>
      <c r="J443" s="277"/>
      <c r="K443" s="277"/>
      <c r="L443" s="282"/>
      <c r="M443" s="283"/>
      <c r="N443" s="284"/>
      <c r="O443" s="284"/>
      <c r="P443" s="284"/>
      <c r="Q443" s="284"/>
      <c r="R443" s="284"/>
      <c r="S443" s="284"/>
      <c r="T443" s="28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86" t="s">
        <v>149</v>
      </c>
      <c r="AU443" s="286" t="s">
        <v>82</v>
      </c>
      <c r="AV443" s="15" t="s">
        <v>145</v>
      </c>
      <c r="AW443" s="15" t="s">
        <v>33</v>
      </c>
      <c r="AX443" s="15" t="s">
        <v>80</v>
      </c>
      <c r="AY443" s="286" t="s">
        <v>138</v>
      </c>
    </row>
    <row r="444" s="2" customFormat="1" ht="24" customHeight="1">
      <c r="A444" s="40"/>
      <c r="B444" s="41"/>
      <c r="C444" s="220" t="s">
        <v>1301</v>
      </c>
      <c r="D444" s="220" t="s">
        <v>140</v>
      </c>
      <c r="E444" s="221" t="s">
        <v>1324</v>
      </c>
      <c r="F444" s="222" t="s">
        <v>1325</v>
      </c>
      <c r="G444" s="223" t="s">
        <v>184</v>
      </c>
      <c r="H444" s="224">
        <v>8.8800000000000008</v>
      </c>
      <c r="I444" s="225"/>
      <c r="J444" s="226">
        <f>ROUND(I444*H444,2)</f>
        <v>0</v>
      </c>
      <c r="K444" s="222" t="s">
        <v>144</v>
      </c>
      <c r="L444" s="46"/>
      <c r="M444" s="227" t="s">
        <v>19</v>
      </c>
      <c r="N444" s="228" t="s">
        <v>43</v>
      </c>
      <c r="O444" s="86"/>
      <c r="P444" s="229">
        <f>O444*H444</f>
        <v>0</v>
      </c>
      <c r="Q444" s="229">
        <v>2.28268</v>
      </c>
      <c r="R444" s="229">
        <f>Q444*H444</f>
        <v>20.270198400000002</v>
      </c>
      <c r="S444" s="229">
        <v>0</v>
      </c>
      <c r="T444" s="230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31" t="s">
        <v>145</v>
      </c>
      <c r="AT444" s="231" t="s">
        <v>140</v>
      </c>
      <c r="AU444" s="231" t="s">
        <v>82</v>
      </c>
      <c r="AY444" s="19" t="s">
        <v>138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9" t="s">
        <v>80</v>
      </c>
      <c r="BK444" s="232">
        <f>ROUND(I444*H444,2)</f>
        <v>0</v>
      </c>
      <c r="BL444" s="19" t="s">
        <v>145</v>
      </c>
      <c r="BM444" s="231" t="s">
        <v>2465</v>
      </c>
    </row>
    <row r="445" s="2" customFormat="1">
      <c r="A445" s="40"/>
      <c r="B445" s="41"/>
      <c r="C445" s="42"/>
      <c r="D445" s="233" t="s">
        <v>147</v>
      </c>
      <c r="E445" s="42"/>
      <c r="F445" s="234" t="s">
        <v>1325</v>
      </c>
      <c r="G445" s="42"/>
      <c r="H445" s="42"/>
      <c r="I445" s="138"/>
      <c r="J445" s="42"/>
      <c r="K445" s="42"/>
      <c r="L445" s="46"/>
      <c r="M445" s="235"/>
      <c r="N445" s="236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147</v>
      </c>
      <c r="AU445" s="19" t="s">
        <v>82</v>
      </c>
    </row>
    <row r="446" s="13" customFormat="1">
      <c r="A446" s="13"/>
      <c r="B446" s="237"/>
      <c r="C446" s="238"/>
      <c r="D446" s="233" t="s">
        <v>149</v>
      </c>
      <c r="E446" s="239" t="s">
        <v>19</v>
      </c>
      <c r="F446" s="240" t="s">
        <v>2466</v>
      </c>
      <c r="G446" s="238"/>
      <c r="H446" s="241">
        <v>8.8800000000000008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149</v>
      </c>
      <c r="AU446" s="247" t="s">
        <v>82</v>
      </c>
      <c r="AV446" s="13" t="s">
        <v>82</v>
      </c>
      <c r="AW446" s="13" t="s">
        <v>33</v>
      </c>
      <c r="AX446" s="13" t="s">
        <v>80</v>
      </c>
      <c r="AY446" s="247" t="s">
        <v>138</v>
      </c>
    </row>
    <row r="447" s="2" customFormat="1" ht="24" customHeight="1">
      <c r="A447" s="40"/>
      <c r="B447" s="41"/>
      <c r="C447" s="220" t="s">
        <v>1309</v>
      </c>
      <c r="D447" s="220" t="s">
        <v>140</v>
      </c>
      <c r="E447" s="221" t="s">
        <v>1329</v>
      </c>
      <c r="F447" s="222" t="s">
        <v>1330</v>
      </c>
      <c r="G447" s="223" t="s">
        <v>184</v>
      </c>
      <c r="H447" s="224">
        <v>2.6400000000000001</v>
      </c>
      <c r="I447" s="225"/>
      <c r="J447" s="226">
        <f>ROUND(I447*H447,2)</f>
        <v>0</v>
      </c>
      <c r="K447" s="222" t="s">
        <v>144</v>
      </c>
      <c r="L447" s="46"/>
      <c r="M447" s="227" t="s">
        <v>19</v>
      </c>
      <c r="N447" s="228" t="s">
        <v>43</v>
      </c>
      <c r="O447" s="86"/>
      <c r="P447" s="229">
        <f>O447*H447</f>
        <v>0</v>
      </c>
      <c r="Q447" s="229">
        <v>2.4127200000000002</v>
      </c>
      <c r="R447" s="229">
        <f>Q447*H447</f>
        <v>6.3695808000000005</v>
      </c>
      <c r="S447" s="229">
        <v>0</v>
      </c>
      <c r="T447" s="230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31" t="s">
        <v>145</v>
      </c>
      <c r="AT447" s="231" t="s">
        <v>140</v>
      </c>
      <c r="AU447" s="231" t="s">
        <v>82</v>
      </c>
      <c r="AY447" s="19" t="s">
        <v>138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9" t="s">
        <v>80</v>
      </c>
      <c r="BK447" s="232">
        <f>ROUND(I447*H447,2)</f>
        <v>0</v>
      </c>
      <c r="BL447" s="19" t="s">
        <v>145</v>
      </c>
      <c r="BM447" s="231" t="s">
        <v>2467</v>
      </c>
    </row>
    <row r="448" s="2" customFormat="1">
      <c r="A448" s="40"/>
      <c r="B448" s="41"/>
      <c r="C448" s="42"/>
      <c r="D448" s="233" t="s">
        <v>147</v>
      </c>
      <c r="E448" s="42"/>
      <c r="F448" s="234" t="s">
        <v>1330</v>
      </c>
      <c r="G448" s="42"/>
      <c r="H448" s="42"/>
      <c r="I448" s="138"/>
      <c r="J448" s="42"/>
      <c r="K448" s="42"/>
      <c r="L448" s="46"/>
      <c r="M448" s="235"/>
      <c r="N448" s="236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147</v>
      </c>
      <c r="AU448" s="19" t="s">
        <v>82</v>
      </c>
    </row>
    <row r="449" s="14" customFormat="1">
      <c r="A449" s="14"/>
      <c r="B449" s="249"/>
      <c r="C449" s="250"/>
      <c r="D449" s="233" t="s">
        <v>149</v>
      </c>
      <c r="E449" s="251" t="s">
        <v>19</v>
      </c>
      <c r="F449" s="252" t="s">
        <v>1332</v>
      </c>
      <c r="G449" s="250"/>
      <c r="H449" s="251" t="s">
        <v>19</v>
      </c>
      <c r="I449" s="253"/>
      <c r="J449" s="250"/>
      <c r="K449" s="250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149</v>
      </c>
      <c r="AU449" s="258" t="s">
        <v>82</v>
      </c>
      <c r="AV449" s="14" t="s">
        <v>80</v>
      </c>
      <c r="AW449" s="14" t="s">
        <v>33</v>
      </c>
      <c r="AX449" s="14" t="s">
        <v>72</v>
      </c>
      <c r="AY449" s="258" t="s">
        <v>138</v>
      </c>
    </row>
    <row r="450" s="13" customFormat="1">
      <c r="A450" s="13"/>
      <c r="B450" s="237"/>
      <c r="C450" s="238"/>
      <c r="D450" s="233" t="s">
        <v>149</v>
      </c>
      <c r="E450" s="239" t="s">
        <v>19</v>
      </c>
      <c r="F450" s="240" t="s">
        <v>2051</v>
      </c>
      <c r="G450" s="238"/>
      <c r="H450" s="241">
        <v>2.6400000000000001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149</v>
      </c>
      <c r="AU450" s="247" t="s">
        <v>82</v>
      </c>
      <c r="AV450" s="13" t="s">
        <v>82</v>
      </c>
      <c r="AW450" s="13" t="s">
        <v>33</v>
      </c>
      <c r="AX450" s="13" t="s">
        <v>80</v>
      </c>
      <c r="AY450" s="247" t="s">
        <v>138</v>
      </c>
    </row>
    <row r="451" s="2" customFormat="1" ht="24" customHeight="1">
      <c r="A451" s="40"/>
      <c r="B451" s="41"/>
      <c r="C451" s="220" t="s">
        <v>1316</v>
      </c>
      <c r="D451" s="220" t="s">
        <v>140</v>
      </c>
      <c r="E451" s="221" t="s">
        <v>1335</v>
      </c>
      <c r="F451" s="222" t="s">
        <v>1336</v>
      </c>
      <c r="G451" s="223" t="s">
        <v>143</v>
      </c>
      <c r="H451" s="224">
        <v>100.8</v>
      </c>
      <c r="I451" s="225"/>
      <c r="J451" s="226">
        <f>ROUND(I451*H451,2)</f>
        <v>0</v>
      </c>
      <c r="K451" s="222" t="s">
        <v>19</v>
      </c>
      <c r="L451" s="46"/>
      <c r="M451" s="227" t="s">
        <v>19</v>
      </c>
      <c r="N451" s="228" t="s">
        <v>43</v>
      </c>
      <c r="O451" s="86"/>
      <c r="P451" s="229">
        <f>O451*H451</f>
        <v>0</v>
      </c>
      <c r="Q451" s="229">
        <v>0.001</v>
      </c>
      <c r="R451" s="229">
        <f>Q451*H451</f>
        <v>0.1008</v>
      </c>
      <c r="S451" s="229">
        <v>0</v>
      </c>
      <c r="T451" s="230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31" t="s">
        <v>145</v>
      </c>
      <c r="AT451" s="231" t="s">
        <v>140</v>
      </c>
      <c r="AU451" s="231" t="s">
        <v>82</v>
      </c>
      <c r="AY451" s="19" t="s">
        <v>138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9" t="s">
        <v>80</v>
      </c>
      <c r="BK451" s="232">
        <f>ROUND(I451*H451,2)</f>
        <v>0</v>
      </c>
      <c r="BL451" s="19" t="s">
        <v>145</v>
      </c>
      <c r="BM451" s="231" t="s">
        <v>2468</v>
      </c>
    </row>
    <row r="452" s="2" customFormat="1">
      <c r="A452" s="40"/>
      <c r="B452" s="41"/>
      <c r="C452" s="42"/>
      <c r="D452" s="233" t="s">
        <v>147</v>
      </c>
      <c r="E452" s="42"/>
      <c r="F452" s="234" t="s">
        <v>1336</v>
      </c>
      <c r="G452" s="42"/>
      <c r="H452" s="42"/>
      <c r="I452" s="138"/>
      <c r="J452" s="42"/>
      <c r="K452" s="42"/>
      <c r="L452" s="46"/>
      <c r="M452" s="235"/>
      <c r="N452" s="236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147</v>
      </c>
      <c r="AU452" s="19" t="s">
        <v>82</v>
      </c>
    </row>
    <row r="453" s="14" customFormat="1">
      <c r="A453" s="14"/>
      <c r="B453" s="249"/>
      <c r="C453" s="250"/>
      <c r="D453" s="233" t="s">
        <v>149</v>
      </c>
      <c r="E453" s="251" t="s">
        <v>19</v>
      </c>
      <c r="F453" s="252" t="s">
        <v>1338</v>
      </c>
      <c r="G453" s="250"/>
      <c r="H453" s="251" t="s">
        <v>19</v>
      </c>
      <c r="I453" s="253"/>
      <c r="J453" s="250"/>
      <c r="K453" s="250"/>
      <c r="L453" s="254"/>
      <c r="M453" s="255"/>
      <c r="N453" s="256"/>
      <c r="O453" s="256"/>
      <c r="P453" s="256"/>
      <c r="Q453" s="256"/>
      <c r="R453" s="256"/>
      <c r="S453" s="256"/>
      <c r="T453" s="25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8" t="s">
        <v>149</v>
      </c>
      <c r="AU453" s="258" t="s">
        <v>82</v>
      </c>
      <c r="AV453" s="14" t="s">
        <v>80</v>
      </c>
      <c r="AW453" s="14" t="s">
        <v>33</v>
      </c>
      <c r="AX453" s="14" t="s">
        <v>72</v>
      </c>
      <c r="AY453" s="258" t="s">
        <v>138</v>
      </c>
    </row>
    <row r="454" s="13" customFormat="1">
      <c r="A454" s="13"/>
      <c r="B454" s="237"/>
      <c r="C454" s="238"/>
      <c r="D454" s="233" t="s">
        <v>149</v>
      </c>
      <c r="E454" s="239" t="s">
        <v>19</v>
      </c>
      <c r="F454" s="240" t="s">
        <v>2469</v>
      </c>
      <c r="G454" s="238"/>
      <c r="H454" s="241">
        <v>100.8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149</v>
      </c>
      <c r="AU454" s="247" t="s">
        <v>82</v>
      </c>
      <c r="AV454" s="13" t="s">
        <v>82</v>
      </c>
      <c r="AW454" s="13" t="s">
        <v>33</v>
      </c>
      <c r="AX454" s="13" t="s">
        <v>80</v>
      </c>
      <c r="AY454" s="247" t="s">
        <v>138</v>
      </c>
    </row>
    <row r="455" s="2" customFormat="1" ht="16.5" customHeight="1">
      <c r="A455" s="40"/>
      <c r="B455" s="41"/>
      <c r="C455" s="259" t="s">
        <v>1323</v>
      </c>
      <c r="D455" s="259" t="s">
        <v>268</v>
      </c>
      <c r="E455" s="260" t="s">
        <v>1341</v>
      </c>
      <c r="F455" s="261" t="s">
        <v>1342</v>
      </c>
      <c r="G455" s="262" t="s">
        <v>143</v>
      </c>
      <c r="H455" s="263">
        <v>115.92</v>
      </c>
      <c r="I455" s="264"/>
      <c r="J455" s="265">
        <f>ROUND(I455*H455,2)</f>
        <v>0</v>
      </c>
      <c r="K455" s="261" t="s">
        <v>144</v>
      </c>
      <c r="L455" s="266"/>
      <c r="M455" s="267" t="s">
        <v>19</v>
      </c>
      <c r="N455" s="268" t="s">
        <v>43</v>
      </c>
      <c r="O455" s="86"/>
      <c r="P455" s="229">
        <f>O455*H455</f>
        <v>0</v>
      </c>
      <c r="Q455" s="229">
        <v>0.0024199999999999998</v>
      </c>
      <c r="R455" s="229">
        <f>Q455*H455</f>
        <v>0.28052640000000001</v>
      </c>
      <c r="S455" s="229">
        <v>0</v>
      </c>
      <c r="T455" s="230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31" t="s">
        <v>188</v>
      </c>
      <c r="AT455" s="231" t="s">
        <v>268</v>
      </c>
      <c r="AU455" s="231" t="s">
        <v>82</v>
      </c>
      <c r="AY455" s="19" t="s">
        <v>138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9" t="s">
        <v>80</v>
      </c>
      <c r="BK455" s="232">
        <f>ROUND(I455*H455,2)</f>
        <v>0</v>
      </c>
      <c r="BL455" s="19" t="s">
        <v>145</v>
      </c>
      <c r="BM455" s="231" t="s">
        <v>2470</v>
      </c>
    </row>
    <row r="456" s="2" customFormat="1">
      <c r="A456" s="40"/>
      <c r="B456" s="41"/>
      <c r="C456" s="42"/>
      <c r="D456" s="233" t="s">
        <v>147</v>
      </c>
      <c r="E456" s="42"/>
      <c r="F456" s="234" t="s">
        <v>1342</v>
      </c>
      <c r="G456" s="42"/>
      <c r="H456" s="42"/>
      <c r="I456" s="138"/>
      <c r="J456" s="42"/>
      <c r="K456" s="42"/>
      <c r="L456" s="46"/>
      <c r="M456" s="235"/>
      <c r="N456" s="236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147</v>
      </c>
      <c r="AU456" s="19" t="s">
        <v>82</v>
      </c>
    </row>
    <row r="457" s="13" customFormat="1">
      <c r="A457" s="13"/>
      <c r="B457" s="237"/>
      <c r="C457" s="238"/>
      <c r="D457" s="233" t="s">
        <v>149</v>
      </c>
      <c r="E457" s="239" t="s">
        <v>19</v>
      </c>
      <c r="F457" s="240" t="s">
        <v>2471</v>
      </c>
      <c r="G457" s="238"/>
      <c r="H457" s="241">
        <v>115.92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149</v>
      </c>
      <c r="AU457" s="247" t="s">
        <v>82</v>
      </c>
      <c r="AV457" s="13" t="s">
        <v>82</v>
      </c>
      <c r="AW457" s="13" t="s">
        <v>33</v>
      </c>
      <c r="AX457" s="13" t="s">
        <v>80</v>
      </c>
      <c r="AY457" s="247" t="s">
        <v>138</v>
      </c>
    </row>
    <row r="458" s="2" customFormat="1" ht="24" customHeight="1">
      <c r="A458" s="40"/>
      <c r="B458" s="41"/>
      <c r="C458" s="220" t="s">
        <v>1328</v>
      </c>
      <c r="D458" s="220" t="s">
        <v>140</v>
      </c>
      <c r="E458" s="221" t="s">
        <v>1346</v>
      </c>
      <c r="F458" s="222" t="s">
        <v>1347</v>
      </c>
      <c r="G458" s="223" t="s">
        <v>184</v>
      </c>
      <c r="H458" s="224">
        <v>13.288</v>
      </c>
      <c r="I458" s="225"/>
      <c r="J458" s="226">
        <f>ROUND(I458*H458,2)</f>
        <v>0</v>
      </c>
      <c r="K458" s="222" t="s">
        <v>144</v>
      </c>
      <c r="L458" s="46"/>
      <c r="M458" s="227" t="s">
        <v>19</v>
      </c>
      <c r="N458" s="228" t="s">
        <v>43</v>
      </c>
      <c r="O458" s="86"/>
      <c r="P458" s="229">
        <f>O458*H458</f>
        <v>0</v>
      </c>
      <c r="Q458" s="229">
        <v>2.4142999999999999</v>
      </c>
      <c r="R458" s="229">
        <f>Q458*H458</f>
        <v>32.081218399999997</v>
      </c>
      <c r="S458" s="229">
        <v>0</v>
      </c>
      <c r="T458" s="230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31" t="s">
        <v>145</v>
      </c>
      <c r="AT458" s="231" t="s">
        <v>140</v>
      </c>
      <c r="AU458" s="231" t="s">
        <v>82</v>
      </c>
      <c r="AY458" s="19" t="s">
        <v>138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9" t="s">
        <v>80</v>
      </c>
      <c r="BK458" s="232">
        <f>ROUND(I458*H458,2)</f>
        <v>0</v>
      </c>
      <c r="BL458" s="19" t="s">
        <v>145</v>
      </c>
      <c r="BM458" s="231" t="s">
        <v>2472</v>
      </c>
    </row>
    <row r="459" s="2" customFormat="1">
      <c r="A459" s="40"/>
      <c r="B459" s="41"/>
      <c r="C459" s="42"/>
      <c r="D459" s="233" t="s">
        <v>147</v>
      </c>
      <c r="E459" s="42"/>
      <c r="F459" s="234" t="s">
        <v>1347</v>
      </c>
      <c r="G459" s="42"/>
      <c r="H459" s="42"/>
      <c r="I459" s="138"/>
      <c r="J459" s="42"/>
      <c r="K459" s="42"/>
      <c r="L459" s="46"/>
      <c r="M459" s="235"/>
      <c r="N459" s="236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147</v>
      </c>
      <c r="AU459" s="19" t="s">
        <v>82</v>
      </c>
    </row>
    <row r="460" s="14" customFormat="1">
      <c r="A460" s="14"/>
      <c r="B460" s="249"/>
      <c r="C460" s="250"/>
      <c r="D460" s="233" t="s">
        <v>149</v>
      </c>
      <c r="E460" s="251" t="s">
        <v>19</v>
      </c>
      <c r="F460" s="252" t="s">
        <v>1349</v>
      </c>
      <c r="G460" s="250"/>
      <c r="H460" s="251" t="s">
        <v>19</v>
      </c>
      <c r="I460" s="253"/>
      <c r="J460" s="250"/>
      <c r="K460" s="250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149</v>
      </c>
      <c r="AU460" s="258" t="s">
        <v>82</v>
      </c>
      <c r="AV460" s="14" t="s">
        <v>80</v>
      </c>
      <c r="AW460" s="14" t="s">
        <v>33</v>
      </c>
      <c r="AX460" s="14" t="s">
        <v>72</v>
      </c>
      <c r="AY460" s="258" t="s">
        <v>138</v>
      </c>
    </row>
    <row r="461" s="13" customFormat="1">
      <c r="A461" s="13"/>
      <c r="B461" s="237"/>
      <c r="C461" s="238"/>
      <c r="D461" s="233" t="s">
        <v>149</v>
      </c>
      <c r="E461" s="239" t="s">
        <v>19</v>
      </c>
      <c r="F461" s="240" t="s">
        <v>2473</v>
      </c>
      <c r="G461" s="238"/>
      <c r="H461" s="241">
        <v>4.8879999999999999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149</v>
      </c>
      <c r="AU461" s="247" t="s">
        <v>82</v>
      </c>
      <c r="AV461" s="13" t="s">
        <v>82</v>
      </c>
      <c r="AW461" s="13" t="s">
        <v>33</v>
      </c>
      <c r="AX461" s="13" t="s">
        <v>72</v>
      </c>
      <c r="AY461" s="247" t="s">
        <v>138</v>
      </c>
    </row>
    <row r="462" s="14" customFormat="1">
      <c r="A462" s="14"/>
      <c r="B462" s="249"/>
      <c r="C462" s="250"/>
      <c r="D462" s="233" t="s">
        <v>149</v>
      </c>
      <c r="E462" s="251" t="s">
        <v>19</v>
      </c>
      <c r="F462" s="252" t="s">
        <v>2474</v>
      </c>
      <c r="G462" s="250"/>
      <c r="H462" s="251" t="s">
        <v>19</v>
      </c>
      <c r="I462" s="253"/>
      <c r="J462" s="250"/>
      <c r="K462" s="250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149</v>
      </c>
      <c r="AU462" s="258" t="s">
        <v>82</v>
      </c>
      <c r="AV462" s="14" t="s">
        <v>80</v>
      </c>
      <c r="AW462" s="14" t="s">
        <v>33</v>
      </c>
      <c r="AX462" s="14" t="s">
        <v>72</v>
      </c>
      <c r="AY462" s="258" t="s">
        <v>138</v>
      </c>
    </row>
    <row r="463" s="13" customFormat="1">
      <c r="A463" s="13"/>
      <c r="B463" s="237"/>
      <c r="C463" s="238"/>
      <c r="D463" s="233" t="s">
        <v>149</v>
      </c>
      <c r="E463" s="239" t="s">
        <v>19</v>
      </c>
      <c r="F463" s="240" t="s">
        <v>2475</v>
      </c>
      <c r="G463" s="238"/>
      <c r="H463" s="241">
        <v>8.4000000000000004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149</v>
      </c>
      <c r="AU463" s="247" t="s">
        <v>82</v>
      </c>
      <c r="AV463" s="13" t="s">
        <v>82</v>
      </c>
      <c r="AW463" s="13" t="s">
        <v>33</v>
      </c>
      <c r="AX463" s="13" t="s">
        <v>72</v>
      </c>
      <c r="AY463" s="247" t="s">
        <v>138</v>
      </c>
    </row>
    <row r="464" s="15" customFormat="1">
      <c r="A464" s="15"/>
      <c r="B464" s="276"/>
      <c r="C464" s="277"/>
      <c r="D464" s="233" t="s">
        <v>149</v>
      </c>
      <c r="E464" s="278" t="s">
        <v>19</v>
      </c>
      <c r="F464" s="279" t="s">
        <v>953</v>
      </c>
      <c r="G464" s="277"/>
      <c r="H464" s="280">
        <v>13.288</v>
      </c>
      <c r="I464" s="281"/>
      <c r="J464" s="277"/>
      <c r="K464" s="277"/>
      <c r="L464" s="282"/>
      <c r="M464" s="283"/>
      <c r="N464" s="284"/>
      <c r="O464" s="284"/>
      <c r="P464" s="284"/>
      <c r="Q464" s="284"/>
      <c r="R464" s="284"/>
      <c r="S464" s="284"/>
      <c r="T464" s="28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86" t="s">
        <v>149</v>
      </c>
      <c r="AU464" s="286" t="s">
        <v>82</v>
      </c>
      <c r="AV464" s="15" t="s">
        <v>145</v>
      </c>
      <c r="AW464" s="15" t="s">
        <v>33</v>
      </c>
      <c r="AX464" s="15" t="s">
        <v>80</v>
      </c>
      <c r="AY464" s="286" t="s">
        <v>138</v>
      </c>
    </row>
    <row r="465" s="2" customFormat="1" ht="16.5" customHeight="1">
      <c r="A465" s="40"/>
      <c r="B465" s="41"/>
      <c r="C465" s="220" t="s">
        <v>1334</v>
      </c>
      <c r="D465" s="220" t="s">
        <v>140</v>
      </c>
      <c r="E465" s="221" t="s">
        <v>1352</v>
      </c>
      <c r="F465" s="222" t="s">
        <v>1353</v>
      </c>
      <c r="G465" s="223" t="s">
        <v>143</v>
      </c>
      <c r="H465" s="224">
        <v>66.439999999999998</v>
      </c>
      <c r="I465" s="225"/>
      <c r="J465" s="226">
        <f>ROUND(I465*H465,2)</f>
        <v>0</v>
      </c>
      <c r="K465" s="222" t="s">
        <v>144</v>
      </c>
      <c r="L465" s="46"/>
      <c r="M465" s="227" t="s">
        <v>19</v>
      </c>
      <c r="N465" s="228" t="s">
        <v>43</v>
      </c>
      <c r="O465" s="86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31" t="s">
        <v>145</v>
      </c>
      <c r="AT465" s="231" t="s">
        <v>140</v>
      </c>
      <c r="AU465" s="231" t="s">
        <v>82</v>
      </c>
      <c r="AY465" s="19" t="s">
        <v>138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9" t="s">
        <v>80</v>
      </c>
      <c r="BK465" s="232">
        <f>ROUND(I465*H465,2)</f>
        <v>0</v>
      </c>
      <c r="BL465" s="19" t="s">
        <v>145</v>
      </c>
      <c r="BM465" s="231" t="s">
        <v>2476</v>
      </c>
    </row>
    <row r="466" s="2" customFormat="1">
      <c r="A466" s="40"/>
      <c r="B466" s="41"/>
      <c r="C466" s="42"/>
      <c r="D466" s="233" t="s">
        <v>147</v>
      </c>
      <c r="E466" s="42"/>
      <c r="F466" s="234" t="s">
        <v>1353</v>
      </c>
      <c r="G466" s="42"/>
      <c r="H466" s="42"/>
      <c r="I466" s="138"/>
      <c r="J466" s="42"/>
      <c r="K466" s="42"/>
      <c r="L466" s="46"/>
      <c r="M466" s="235"/>
      <c r="N466" s="236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147</v>
      </c>
      <c r="AU466" s="19" t="s">
        <v>82</v>
      </c>
    </row>
    <row r="467" s="14" customFormat="1">
      <c r="A467" s="14"/>
      <c r="B467" s="249"/>
      <c r="C467" s="250"/>
      <c r="D467" s="233" t="s">
        <v>149</v>
      </c>
      <c r="E467" s="251" t="s">
        <v>19</v>
      </c>
      <c r="F467" s="252" t="s">
        <v>1349</v>
      </c>
      <c r="G467" s="250"/>
      <c r="H467" s="251" t="s">
        <v>19</v>
      </c>
      <c r="I467" s="253"/>
      <c r="J467" s="250"/>
      <c r="K467" s="250"/>
      <c r="L467" s="254"/>
      <c r="M467" s="255"/>
      <c r="N467" s="256"/>
      <c r="O467" s="256"/>
      <c r="P467" s="256"/>
      <c r="Q467" s="256"/>
      <c r="R467" s="256"/>
      <c r="S467" s="256"/>
      <c r="T467" s="25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8" t="s">
        <v>149</v>
      </c>
      <c r="AU467" s="258" t="s">
        <v>82</v>
      </c>
      <c r="AV467" s="14" t="s">
        <v>80</v>
      </c>
      <c r="AW467" s="14" t="s">
        <v>33</v>
      </c>
      <c r="AX467" s="14" t="s">
        <v>72</v>
      </c>
      <c r="AY467" s="258" t="s">
        <v>138</v>
      </c>
    </row>
    <row r="468" s="13" customFormat="1">
      <c r="A468" s="13"/>
      <c r="B468" s="237"/>
      <c r="C468" s="238"/>
      <c r="D468" s="233" t="s">
        <v>149</v>
      </c>
      <c r="E468" s="239" t="s">
        <v>19</v>
      </c>
      <c r="F468" s="240" t="s">
        <v>2477</v>
      </c>
      <c r="G468" s="238"/>
      <c r="H468" s="241">
        <v>24.440000000000001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149</v>
      </c>
      <c r="AU468" s="247" t="s">
        <v>82</v>
      </c>
      <c r="AV468" s="13" t="s">
        <v>82</v>
      </c>
      <c r="AW468" s="13" t="s">
        <v>33</v>
      </c>
      <c r="AX468" s="13" t="s">
        <v>72</v>
      </c>
      <c r="AY468" s="247" t="s">
        <v>138</v>
      </c>
    </row>
    <row r="469" s="13" customFormat="1">
      <c r="A469" s="13"/>
      <c r="B469" s="237"/>
      <c r="C469" s="238"/>
      <c r="D469" s="233" t="s">
        <v>149</v>
      </c>
      <c r="E469" s="239" t="s">
        <v>19</v>
      </c>
      <c r="F469" s="240" t="s">
        <v>2478</v>
      </c>
      <c r="G469" s="238"/>
      <c r="H469" s="241">
        <v>42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149</v>
      </c>
      <c r="AU469" s="247" t="s">
        <v>82</v>
      </c>
      <c r="AV469" s="13" t="s">
        <v>82</v>
      </c>
      <c r="AW469" s="13" t="s">
        <v>33</v>
      </c>
      <c r="AX469" s="13" t="s">
        <v>72</v>
      </c>
      <c r="AY469" s="247" t="s">
        <v>138</v>
      </c>
    </row>
    <row r="470" s="15" customFormat="1">
      <c r="A470" s="15"/>
      <c r="B470" s="276"/>
      <c r="C470" s="277"/>
      <c r="D470" s="233" t="s">
        <v>149</v>
      </c>
      <c r="E470" s="278" t="s">
        <v>19</v>
      </c>
      <c r="F470" s="279" t="s">
        <v>953</v>
      </c>
      <c r="G470" s="277"/>
      <c r="H470" s="280">
        <v>66.439999999999998</v>
      </c>
      <c r="I470" s="281"/>
      <c r="J470" s="277"/>
      <c r="K470" s="277"/>
      <c r="L470" s="282"/>
      <c r="M470" s="283"/>
      <c r="N470" s="284"/>
      <c r="O470" s="284"/>
      <c r="P470" s="284"/>
      <c r="Q470" s="284"/>
      <c r="R470" s="284"/>
      <c r="S470" s="284"/>
      <c r="T470" s="28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6" t="s">
        <v>149</v>
      </c>
      <c r="AU470" s="286" t="s">
        <v>82</v>
      </c>
      <c r="AV470" s="15" t="s">
        <v>145</v>
      </c>
      <c r="AW470" s="15" t="s">
        <v>33</v>
      </c>
      <c r="AX470" s="15" t="s">
        <v>80</v>
      </c>
      <c r="AY470" s="286" t="s">
        <v>138</v>
      </c>
    </row>
    <row r="471" s="2" customFormat="1" ht="24" customHeight="1">
      <c r="A471" s="40"/>
      <c r="B471" s="41"/>
      <c r="C471" s="220" t="s">
        <v>1340</v>
      </c>
      <c r="D471" s="220" t="s">
        <v>140</v>
      </c>
      <c r="E471" s="221" t="s">
        <v>1357</v>
      </c>
      <c r="F471" s="222" t="s">
        <v>1358</v>
      </c>
      <c r="G471" s="223" t="s">
        <v>143</v>
      </c>
      <c r="H471" s="224">
        <v>31.184999999999999</v>
      </c>
      <c r="I471" s="225"/>
      <c r="J471" s="226">
        <f>ROUND(I471*H471,2)</f>
        <v>0</v>
      </c>
      <c r="K471" s="222" t="s">
        <v>1939</v>
      </c>
      <c r="L471" s="46"/>
      <c r="M471" s="227" t="s">
        <v>19</v>
      </c>
      <c r="N471" s="228" t="s">
        <v>43</v>
      </c>
      <c r="O471" s="86"/>
      <c r="P471" s="229">
        <f>O471*H471</f>
        <v>0</v>
      </c>
      <c r="Q471" s="229">
        <v>1.0311999999999999</v>
      </c>
      <c r="R471" s="229">
        <f>Q471*H471</f>
        <v>32.157971999999994</v>
      </c>
      <c r="S471" s="229">
        <v>0</v>
      </c>
      <c r="T471" s="230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31" t="s">
        <v>145</v>
      </c>
      <c r="AT471" s="231" t="s">
        <v>140</v>
      </c>
      <c r="AU471" s="231" t="s">
        <v>82</v>
      </c>
      <c r="AY471" s="19" t="s">
        <v>138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9" t="s">
        <v>80</v>
      </c>
      <c r="BK471" s="232">
        <f>ROUND(I471*H471,2)</f>
        <v>0</v>
      </c>
      <c r="BL471" s="19" t="s">
        <v>145</v>
      </c>
      <c r="BM471" s="231" t="s">
        <v>2479</v>
      </c>
    </row>
    <row r="472" s="2" customFormat="1">
      <c r="A472" s="40"/>
      <c r="B472" s="41"/>
      <c r="C472" s="42"/>
      <c r="D472" s="233" t="s">
        <v>147</v>
      </c>
      <c r="E472" s="42"/>
      <c r="F472" s="234" t="s">
        <v>1358</v>
      </c>
      <c r="G472" s="42"/>
      <c r="H472" s="42"/>
      <c r="I472" s="138"/>
      <c r="J472" s="42"/>
      <c r="K472" s="42"/>
      <c r="L472" s="46"/>
      <c r="M472" s="235"/>
      <c r="N472" s="236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147</v>
      </c>
      <c r="AU472" s="19" t="s">
        <v>82</v>
      </c>
    </row>
    <row r="473" s="14" customFormat="1">
      <c r="A473" s="14"/>
      <c r="B473" s="249"/>
      <c r="C473" s="250"/>
      <c r="D473" s="233" t="s">
        <v>149</v>
      </c>
      <c r="E473" s="251" t="s">
        <v>19</v>
      </c>
      <c r="F473" s="252" t="s">
        <v>1360</v>
      </c>
      <c r="G473" s="250"/>
      <c r="H473" s="251" t="s">
        <v>19</v>
      </c>
      <c r="I473" s="253"/>
      <c r="J473" s="250"/>
      <c r="K473" s="250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149</v>
      </c>
      <c r="AU473" s="258" t="s">
        <v>82</v>
      </c>
      <c r="AV473" s="14" t="s">
        <v>80</v>
      </c>
      <c r="AW473" s="14" t="s">
        <v>33</v>
      </c>
      <c r="AX473" s="14" t="s">
        <v>72</v>
      </c>
      <c r="AY473" s="258" t="s">
        <v>138</v>
      </c>
    </row>
    <row r="474" s="13" customFormat="1">
      <c r="A474" s="13"/>
      <c r="B474" s="237"/>
      <c r="C474" s="238"/>
      <c r="D474" s="233" t="s">
        <v>149</v>
      </c>
      <c r="E474" s="239" t="s">
        <v>19</v>
      </c>
      <c r="F474" s="240" t="s">
        <v>1361</v>
      </c>
      <c r="G474" s="238"/>
      <c r="H474" s="241">
        <v>6.4000000000000004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149</v>
      </c>
      <c r="AU474" s="247" t="s">
        <v>82</v>
      </c>
      <c r="AV474" s="13" t="s">
        <v>82</v>
      </c>
      <c r="AW474" s="13" t="s">
        <v>33</v>
      </c>
      <c r="AX474" s="13" t="s">
        <v>72</v>
      </c>
      <c r="AY474" s="247" t="s">
        <v>138</v>
      </c>
    </row>
    <row r="475" s="13" customFormat="1">
      <c r="A475" s="13"/>
      <c r="B475" s="237"/>
      <c r="C475" s="238"/>
      <c r="D475" s="233" t="s">
        <v>149</v>
      </c>
      <c r="E475" s="239" t="s">
        <v>19</v>
      </c>
      <c r="F475" s="240" t="s">
        <v>2480</v>
      </c>
      <c r="G475" s="238"/>
      <c r="H475" s="241">
        <v>24.785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149</v>
      </c>
      <c r="AU475" s="247" t="s">
        <v>82</v>
      </c>
      <c r="AV475" s="13" t="s">
        <v>82</v>
      </c>
      <c r="AW475" s="13" t="s">
        <v>33</v>
      </c>
      <c r="AX475" s="13" t="s">
        <v>72</v>
      </c>
      <c r="AY475" s="247" t="s">
        <v>138</v>
      </c>
    </row>
    <row r="476" s="15" customFormat="1">
      <c r="A476" s="15"/>
      <c r="B476" s="276"/>
      <c r="C476" s="277"/>
      <c r="D476" s="233" t="s">
        <v>149</v>
      </c>
      <c r="E476" s="278" t="s">
        <v>19</v>
      </c>
      <c r="F476" s="279" t="s">
        <v>953</v>
      </c>
      <c r="G476" s="277"/>
      <c r="H476" s="280">
        <v>31.184999999999999</v>
      </c>
      <c r="I476" s="281"/>
      <c r="J476" s="277"/>
      <c r="K476" s="277"/>
      <c r="L476" s="282"/>
      <c r="M476" s="283"/>
      <c r="N476" s="284"/>
      <c r="O476" s="284"/>
      <c r="P476" s="284"/>
      <c r="Q476" s="284"/>
      <c r="R476" s="284"/>
      <c r="S476" s="284"/>
      <c r="T476" s="28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86" t="s">
        <v>149</v>
      </c>
      <c r="AU476" s="286" t="s">
        <v>82</v>
      </c>
      <c r="AV476" s="15" t="s">
        <v>145</v>
      </c>
      <c r="AW476" s="15" t="s">
        <v>33</v>
      </c>
      <c r="AX476" s="15" t="s">
        <v>80</v>
      </c>
      <c r="AY476" s="286" t="s">
        <v>138</v>
      </c>
    </row>
    <row r="477" s="2" customFormat="1" ht="24" customHeight="1">
      <c r="A477" s="40"/>
      <c r="B477" s="41"/>
      <c r="C477" s="220" t="s">
        <v>1345</v>
      </c>
      <c r="D477" s="220" t="s">
        <v>140</v>
      </c>
      <c r="E477" s="221" t="s">
        <v>1364</v>
      </c>
      <c r="F477" s="222" t="s">
        <v>1365</v>
      </c>
      <c r="G477" s="223" t="s">
        <v>143</v>
      </c>
      <c r="H477" s="224">
        <v>66</v>
      </c>
      <c r="I477" s="225"/>
      <c r="J477" s="226">
        <f>ROUND(I477*H477,2)</f>
        <v>0</v>
      </c>
      <c r="K477" s="222" t="s">
        <v>144</v>
      </c>
      <c r="L477" s="46"/>
      <c r="M477" s="227" t="s">
        <v>19</v>
      </c>
      <c r="N477" s="228" t="s">
        <v>43</v>
      </c>
      <c r="O477" s="86"/>
      <c r="P477" s="229">
        <f>O477*H477</f>
        <v>0</v>
      </c>
      <c r="Q477" s="229">
        <v>0.40242</v>
      </c>
      <c r="R477" s="229">
        <f>Q477*H477</f>
        <v>26.559719999999999</v>
      </c>
      <c r="S477" s="229">
        <v>0</v>
      </c>
      <c r="T477" s="230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31" t="s">
        <v>145</v>
      </c>
      <c r="AT477" s="231" t="s">
        <v>140</v>
      </c>
      <c r="AU477" s="231" t="s">
        <v>82</v>
      </c>
      <c r="AY477" s="19" t="s">
        <v>138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9" t="s">
        <v>80</v>
      </c>
      <c r="BK477" s="232">
        <f>ROUND(I477*H477,2)</f>
        <v>0</v>
      </c>
      <c r="BL477" s="19" t="s">
        <v>145</v>
      </c>
      <c r="BM477" s="231" t="s">
        <v>2481</v>
      </c>
    </row>
    <row r="478" s="2" customFormat="1">
      <c r="A478" s="40"/>
      <c r="B478" s="41"/>
      <c r="C478" s="42"/>
      <c r="D478" s="233" t="s">
        <v>147</v>
      </c>
      <c r="E478" s="42"/>
      <c r="F478" s="234" t="s">
        <v>1365</v>
      </c>
      <c r="G478" s="42"/>
      <c r="H478" s="42"/>
      <c r="I478" s="138"/>
      <c r="J478" s="42"/>
      <c r="K478" s="42"/>
      <c r="L478" s="46"/>
      <c r="M478" s="235"/>
      <c r="N478" s="236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147</v>
      </c>
      <c r="AU478" s="19" t="s">
        <v>82</v>
      </c>
    </row>
    <row r="479" s="14" customFormat="1">
      <c r="A479" s="14"/>
      <c r="B479" s="249"/>
      <c r="C479" s="250"/>
      <c r="D479" s="233" t="s">
        <v>149</v>
      </c>
      <c r="E479" s="251" t="s">
        <v>19</v>
      </c>
      <c r="F479" s="252" t="s">
        <v>1367</v>
      </c>
      <c r="G479" s="250"/>
      <c r="H479" s="251" t="s">
        <v>19</v>
      </c>
      <c r="I479" s="253"/>
      <c r="J479" s="250"/>
      <c r="K479" s="250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149</v>
      </c>
      <c r="AU479" s="258" t="s">
        <v>82</v>
      </c>
      <c r="AV479" s="14" t="s">
        <v>80</v>
      </c>
      <c r="AW479" s="14" t="s">
        <v>33</v>
      </c>
      <c r="AX479" s="14" t="s">
        <v>72</v>
      </c>
      <c r="AY479" s="258" t="s">
        <v>138</v>
      </c>
    </row>
    <row r="480" s="14" customFormat="1">
      <c r="A480" s="14"/>
      <c r="B480" s="249"/>
      <c r="C480" s="250"/>
      <c r="D480" s="233" t="s">
        <v>149</v>
      </c>
      <c r="E480" s="251" t="s">
        <v>19</v>
      </c>
      <c r="F480" s="252" t="s">
        <v>1368</v>
      </c>
      <c r="G480" s="250"/>
      <c r="H480" s="251" t="s">
        <v>19</v>
      </c>
      <c r="I480" s="253"/>
      <c r="J480" s="250"/>
      <c r="K480" s="250"/>
      <c r="L480" s="254"/>
      <c r="M480" s="255"/>
      <c r="N480" s="256"/>
      <c r="O480" s="256"/>
      <c r="P480" s="256"/>
      <c r="Q480" s="256"/>
      <c r="R480" s="256"/>
      <c r="S480" s="256"/>
      <c r="T480" s="25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8" t="s">
        <v>149</v>
      </c>
      <c r="AU480" s="258" t="s">
        <v>82</v>
      </c>
      <c r="AV480" s="14" t="s">
        <v>80</v>
      </c>
      <c r="AW480" s="14" t="s">
        <v>33</v>
      </c>
      <c r="AX480" s="14" t="s">
        <v>72</v>
      </c>
      <c r="AY480" s="258" t="s">
        <v>138</v>
      </c>
    </row>
    <row r="481" s="13" customFormat="1">
      <c r="A481" s="13"/>
      <c r="B481" s="237"/>
      <c r="C481" s="238"/>
      <c r="D481" s="233" t="s">
        <v>149</v>
      </c>
      <c r="E481" s="239" t="s">
        <v>19</v>
      </c>
      <c r="F481" s="240" t="s">
        <v>2482</v>
      </c>
      <c r="G481" s="238"/>
      <c r="H481" s="241">
        <v>66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149</v>
      </c>
      <c r="AU481" s="247" t="s">
        <v>82</v>
      </c>
      <c r="AV481" s="13" t="s">
        <v>82</v>
      </c>
      <c r="AW481" s="13" t="s">
        <v>33</v>
      </c>
      <c r="AX481" s="13" t="s">
        <v>80</v>
      </c>
      <c r="AY481" s="247" t="s">
        <v>138</v>
      </c>
    </row>
    <row r="482" s="2" customFormat="1" ht="16.5" customHeight="1">
      <c r="A482" s="40"/>
      <c r="B482" s="41"/>
      <c r="C482" s="259" t="s">
        <v>1351</v>
      </c>
      <c r="D482" s="259" t="s">
        <v>268</v>
      </c>
      <c r="E482" s="260" t="s">
        <v>1371</v>
      </c>
      <c r="F482" s="261" t="s">
        <v>1372</v>
      </c>
      <c r="G482" s="262" t="s">
        <v>305</v>
      </c>
      <c r="H482" s="263">
        <v>22.338000000000001</v>
      </c>
      <c r="I482" s="264"/>
      <c r="J482" s="265">
        <f>ROUND(I482*H482,2)</f>
        <v>0</v>
      </c>
      <c r="K482" s="261" t="s">
        <v>144</v>
      </c>
      <c r="L482" s="266"/>
      <c r="M482" s="267" t="s">
        <v>19</v>
      </c>
      <c r="N482" s="268" t="s">
        <v>43</v>
      </c>
      <c r="O482" s="86"/>
      <c r="P482" s="229">
        <f>O482*H482</f>
        <v>0</v>
      </c>
      <c r="Q482" s="229">
        <v>1</v>
      </c>
      <c r="R482" s="229">
        <f>Q482*H482</f>
        <v>22.338000000000001</v>
      </c>
      <c r="S482" s="229">
        <v>0</v>
      </c>
      <c r="T482" s="230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31" t="s">
        <v>188</v>
      </c>
      <c r="AT482" s="231" t="s">
        <v>268</v>
      </c>
      <c r="AU482" s="231" t="s">
        <v>82</v>
      </c>
      <c r="AY482" s="19" t="s">
        <v>138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9" t="s">
        <v>80</v>
      </c>
      <c r="BK482" s="232">
        <f>ROUND(I482*H482,2)</f>
        <v>0</v>
      </c>
      <c r="BL482" s="19" t="s">
        <v>145</v>
      </c>
      <c r="BM482" s="231" t="s">
        <v>2483</v>
      </c>
    </row>
    <row r="483" s="2" customFormat="1">
      <c r="A483" s="40"/>
      <c r="B483" s="41"/>
      <c r="C483" s="42"/>
      <c r="D483" s="233" t="s">
        <v>147</v>
      </c>
      <c r="E483" s="42"/>
      <c r="F483" s="234" t="s">
        <v>1372</v>
      </c>
      <c r="G483" s="42"/>
      <c r="H483" s="42"/>
      <c r="I483" s="138"/>
      <c r="J483" s="42"/>
      <c r="K483" s="42"/>
      <c r="L483" s="46"/>
      <c r="M483" s="235"/>
      <c r="N483" s="236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147</v>
      </c>
      <c r="AU483" s="19" t="s">
        <v>82</v>
      </c>
    </row>
    <row r="484" s="13" customFormat="1">
      <c r="A484" s="13"/>
      <c r="B484" s="237"/>
      <c r="C484" s="238"/>
      <c r="D484" s="233" t="s">
        <v>149</v>
      </c>
      <c r="E484" s="239" t="s">
        <v>19</v>
      </c>
      <c r="F484" s="240" t="s">
        <v>2484</v>
      </c>
      <c r="G484" s="238"/>
      <c r="H484" s="241">
        <v>22.338000000000001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149</v>
      </c>
      <c r="AU484" s="247" t="s">
        <v>82</v>
      </c>
      <c r="AV484" s="13" t="s">
        <v>82</v>
      </c>
      <c r="AW484" s="13" t="s">
        <v>33</v>
      </c>
      <c r="AX484" s="13" t="s">
        <v>80</v>
      </c>
      <c r="AY484" s="247" t="s">
        <v>138</v>
      </c>
    </row>
    <row r="485" s="12" customFormat="1" ht="22.8" customHeight="1">
      <c r="A485" s="12"/>
      <c r="B485" s="204"/>
      <c r="C485" s="205"/>
      <c r="D485" s="206" t="s">
        <v>71</v>
      </c>
      <c r="E485" s="218" t="s">
        <v>168</v>
      </c>
      <c r="F485" s="218" t="s">
        <v>407</v>
      </c>
      <c r="G485" s="205"/>
      <c r="H485" s="205"/>
      <c r="I485" s="208"/>
      <c r="J485" s="219">
        <f>BK485</f>
        <v>0</v>
      </c>
      <c r="K485" s="205"/>
      <c r="L485" s="210"/>
      <c r="M485" s="211"/>
      <c r="N485" s="212"/>
      <c r="O485" s="212"/>
      <c r="P485" s="213">
        <f>SUM(P486:P544)</f>
        <v>0</v>
      </c>
      <c r="Q485" s="212"/>
      <c r="R485" s="213">
        <f>SUM(R486:R544)</f>
        <v>59.324095600000007</v>
      </c>
      <c r="S485" s="212"/>
      <c r="T485" s="214">
        <f>SUM(T486:T544)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5" t="s">
        <v>80</v>
      </c>
      <c r="AT485" s="216" t="s">
        <v>71</v>
      </c>
      <c r="AU485" s="216" t="s">
        <v>80</v>
      </c>
      <c r="AY485" s="215" t="s">
        <v>138</v>
      </c>
      <c r="BK485" s="217">
        <f>SUM(BK486:BK544)</f>
        <v>0</v>
      </c>
    </row>
    <row r="486" s="2" customFormat="1" ht="16.5" customHeight="1">
      <c r="A486" s="40"/>
      <c r="B486" s="41"/>
      <c r="C486" s="220" t="s">
        <v>1356</v>
      </c>
      <c r="D486" s="220" t="s">
        <v>140</v>
      </c>
      <c r="E486" s="221" t="s">
        <v>423</v>
      </c>
      <c r="F486" s="222" t="s">
        <v>424</v>
      </c>
      <c r="G486" s="223" t="s">
        <v>143</v>
      </c>
      <c r="H486" s="224">
        <v>202.06</v>
      </c>
      <c r="I486" s="225"/>
      <c r="J486" s="226">
        <f>ROUND(I486*H486,2)</f>
        <v>0</v>
      </c>
      <c r="K486" s="222" t="s">
        <v>144</v>
      </c>
      <c r="L486" s="46"/>
      <c r="M486" s="227" t="s">
        <v>19</v>
      </c>
      <c r="N486" s="228" t="s">
        <v>43</v>
      </c>
      <c r="O486" s="86"/>
      <c r="P486" s="229">
        <f>O486*H486</f>
        <v>0</v>
      </c>
      <c r="Q486" s="229">
        <v>0.27994000000000002</v>
      </c>
      <c r="R486" s="229">
        <f>Q486*H486</f>
        <v>56.564676400000003</v>
      </c>
      <c r="S486" s="229">
        <v>0</v>
      </c>
      <c r="T486" s="230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31" t="s">
        <v>145</v>
      </c>
      <c r="AT486" s="231" t="s">
        <v>140</v>
      </c>
      <c r="AU486" s="231" t="s">
        <v>82</v>
      </c>
      <c r="AY486" s="19" t="s">
        <v>138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9" t="s">
        <v>80</v>
      </c>
      <c r="BK486" s="232">
        <f>ROUND(I486*H486,2)</f>
        <v>0</v>
      </c>
      <c r="BL486" s="19" t="s">
        <v>145</v>
      </c>
      <c r="BM486" s="231" t="s">
        <v>2485</v>
      </c>
    </row>
    <row r="487" s="2" customFormat="1">
      <c r="A487" s="40"/>
      <c r="B487" s="41"/>
      <c r="C487" s="42"/>
      <c r="D487" s="233" t="s">
        <v>147</v>
      </c>
      <c r="E487" s="42"/>
      <c r="F487" s="234" t="s">
        <v>424</v>
      </c>
      <c r="G487" s="42"/>
      <c r="H487" s="42"/>
      <c r="I487" s="138"/>
      <c r="J487" s="42"/>
      <c r="K487" s="42"/>
      <c r="L487" s="46"/>
      <c r="M487" s="235"/>
      <c r="N487" s="236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147</v>
      </c>
      <c r="AU487" s="19" t="s">
        <v>82</v>
      </c>
    </row>
    <row r="488" s="14" customFormat="1">
      <c r="A488" s="14"/>
      <c r="B488" s="249"/>
      <c r="C488" s="250"/>
      <c r="D488" s="233" t="s">
        <v>149</v>
      </c>
      <c r="E488" s="251" t="s">
        <v>19</v>
      </c>
      <c r="F488" s="252" t="s">
        <v>426</v>
      </c>
      <c r="G488" s="250"/>
      <c r="H488" s="251" t="s">
        <v>19</v>
      </c>
      <c r="I488" s="253"/>
      <c r="J488" s="250"/>
      <c r="K488" s="250"/>
      <c r="L488" s="254"/>
      <c r="M488" s="255"/>
      <c r="N488" s="256"/>
      <c r="O488" s="256"/>
      <c r="P488" s="256"/>
      <c r="Q488" s="256"/>
      <c r="R488" s="256"/>
      <c r="S488" s="256"/>
      <c r="T488" s="25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8" t="s">
        <v>149</v>
      </c>
      <c r="AU488" s="258" t="s">
        <v>82</v>
      </c>
      <c r="AV488" s="14" t="s">
        <v>80</v>
      </c>
      <c r="AW488" s="14" t="s">
        <v>33</v>
      </c>
      <c r="AX488" s="14" t="s">
        <v>72</v>
      </c>
      <c r="AY488" s="258" t="s">
        <v>138</v>
      </c>
    </row>
    <row r="489" s="13" customFormat="1">
      <c r="A489" s="13"/>
      <c r="B489" s="237"/>
      <c r="C489" s="238"/>
      <c r="D489" s="233" t="s">
        <v>149</v>
      </c>
      <c r="E489" s="239" t="s">
        <v>19</v>
      </c>
      <c r="F489" s="240" t="s">
        <v>2486</v>
      </c>
      <c r="G489" s="238"/>
      <c r="H489" s="241">
        <v>202.06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149</v>
      </c>
      <c r="AU489" s="247" t="s">
        <v>82</v>
      </c>
      <c r="AV489" s="13" t="s">
        <v>82</v>
      </c>
      <c r="AW489" s="13" t="s">
        <v>33</v>
      </c>
      <c r="AX489" s="13" t="s">
        <v>80</v>
      </c>
      <c r="AY489" s="247" t="s">
        <v>138</v>
      </c>
    </row>
    <row r="490" s="2" customFormat="1" ht="24" customHeight="1">
      <c r="A490" s="40"/>
      <c r="B490" s="41"/>
      <c r="C490" s="220" t="s">
        <v>1363</v>
      </c>
      <c r="D490" s="220" t="s">
        <v>140</v>
      </c>
      <c r="E490" s="221" t="s">
        <v>441</v>
      </c>
      <c r="F490" s="222" t="s">
        <v>442</v>
      </c>
      <c r="G490" s="223" t="s">
        <v>143</v>
      </c>
      <c r="H490" s="224">
        <v>184</v>
      </c>
      <c r="I490" s="225"/>
      <c r="J490" s="226">
        <f>ROUND(I490*H490,2)</f>
        <v>0</v>
      </c>
      <c r="K490" s="222" t="s">
        <v>144</v>
      </c>
      <c r="L490" s="46"/>
      <c r="M490" s="227" t="s">
        <v>19</v>
      </c>
      <c r="N490" s="228" t="s">
        <v>43</v>
      </c>
      <c r="O490" s="86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31" t="s">
        <v>145</v>
      </c>
      <c r="AT490" s="231" t="s">
        <v>140</v>
      </c>
      <c r="AU490" s="231" t="s">
        <v>82</v>
      </c>
      <c r="AY490" s="19" t="s">
        <v>138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9" t="s">
        <v>80</v>
      </c>
      <c r="BK490" s="232">
        <f>ROUND(I490*H490,2)</f>
        <v>0</v>
      </c>
      <c r="BL490" s="19" t="s">
        <v>145</v>
      </c>
      <c r="BM490" s="231" t="s">
        <v>2487</v>
      </c>
    </row>
    <row r="491" s="2" customFormat="1">
      <c r="A491" s="40"/>
      <c r="B491" s="41"/>
      <c r="C491" s="42"/>
      <c r="D491" s="233" t="s">
        <v>147</v>
      </c>
      <c r="E491" s="42"/>
      <c r="F491" s="234" t="s">
        <v>442</v>
      </c>
      <c r="G491" s="42"/>
      <c r="H491" s="42"/>
      <c r="I491" s="138"/>
      <c r="J491" s="42"/>
      <c r="K491" s="42"/>
      <c r="L491" s="46"/>
      <c r="M491" s="235"/>
      <c r="N491" s="236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147</v>
      </c>
      <c r="AU491" s="19" t="s">
        <v>82</v>
      </c>
    </row>
    <row r="492" s="14" customFormat="1">
      <c r="A492" s="14"/>
      <c r="B492" s="249"/>
      <c r="C492" s="250"/>
      <c r="D492" s="233" t="s">
        <v>149</v>
      </c>
      <c r="E492" s="251" t="s">
        <v>19</v>
      </c>
      <c r="F492" s="252" t="s">
        <v>1380</v>
      </c>
      <c r="G492" s="250"/>
      <c r="H492" s="251" t="s">
        <v>19</v>
      </c>
      <c r="I492" s="253"/>
      <c r="J492" s="250"/>
      <c r="K492" s="250"/>
      <c r="L492" s="254"/>
      <c r="M492" s="255"/>
      <c r="N492" s="256"/>
      <c r="O492" s="256"/>
      <c r="P492" s="256"/>
      <c r="Q492" s="256"/>
      <c r="R492" s="256"/>
      <c r="S492" s="256"/>
      <c r="T492" s="25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8" t="s">
        <v>149</v>
      </c>
      <c r="AU492" s="258" t="s">
        <v>82</v>
      </c>
      <c r="AV492" s="14" t="s">
        <v>80</v>
      </c>
      <c r="AW492" s="14" t="s">
        <v>33</v>
      </c>
      <c r="AX492" s="14" t="s">
        <v>72</v>
      </c>
      <c r="AY492" s="258" t="s">
        <v>138</v>
      </c>
    </row>
    <row r="493" s="13" customFormat="1">
      <c r="A493" s="13"/>
      <c r="B493" s="237"/>
      <c r="C493" s="238"/>
      <c r="D493" s="233" t="s">
        <v>149</v>
      </c>
      <c r="E493" s="239" t="s">
        <v>19</v>
      </c>
      <c r="F493" s="240" t="s">
        <v>2488</v>
      </c>
      <c r="G493" s="238"/>
      <c r="H493" s="241">
        <v>184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149</v>
      </c>
      <c r="AU493" s="247" t="s">
        <v>82</v>
      </c>
      <c r="AV493" s="13" t="s">
        <v>82</v>
      </c>
      <c r="AW493" s="13" t="s">
        <v>33</v>
      </c>
      <c r="AX493" s="13" t="s">
        <v>80</v>
      </c>
      <c r="AY493" s="247" t="s">
        <v>138</v>
      </c>
    </row>
    <row r="494" s="2" customFormat="1" ht="24" customHeight="1">
      <c r="A494" s="40"/>
      <c r="B494" s="41"/>
      <c r="C494" s="220" t="s">
        <v>1370</v>
      </c>
      <c r="D494" s="220" t="s">
        <v>140</v>
      </c>
      <c r="E494" s="221" t="s">
        <v>447</v>
      </c>
      <c r="F494" s="222" t="s">
        <v>448</v>
      </c>
      <c r="G494" s="223" t="s">
        <v>143</v>
      </c>
      <c r="H494" s="224">
        <v>184</v>
      </c>
      <c r="I494" s="225"/>
      <c r="J494" s="226">
        <f>ROUND(I494*H494,2)</f>
        <v>0</v>
      </c>
      <c r="K494" s="222" t="s">
        <v>144</v>
      </c>
      <c r="L494" s="46"/>
      <c r="M494" s="227" t="s">
        <v>19</v>
      </c>
      <c r="N494" s="228" t="s">
        <v>43</v>
      </c>
      <c r="O494" s="86"/>
      <c r="P494" s="229">
        <f>O494*H494</f>
        <v>0</v>
      </c>
      <c r="Q494" s="229">
        <v>0</v>
      </c>
      <c r="R494" s="229">
        <f>Q494*H494</f>
        <v>0</v>
      </c>
      <c r="S494" s="229">
        <v>0</v>
      </c>
      <c r="T494" s="230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31" t="s">
        <v>145</v>
      </c>
      <c r="AT494" s="231" t="s">
        <v>140</v>
      </c>
      <c r="AU494" s="231" t="s">
        <v>82</v>
      </c>
      <c r="AY494" s="19" t="s">
        <v>138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9" t="s">
        <v>80</v>
      </c>
      <c r="BK494" s="232">
        <f>ROUND(I494*H494,2)</f>
        <v>0</v>
      </c>
      <c r="BL494" s="19" t="s">
        <v>145</v>
      </c>
      <c r="BM494" s="231" t="s">
        <v>2489</v>
      </c>
    </row>
    <row r="495" s="2" customFormat="1">
      <c r="A495" s="40"/>
      <c r="B495" s="41"/>
      <c r="C495" s="42"/>
      <c r="D495" s="233" t="s">
        <v>147</v>
      </c>
      <c r="E495" s="42"/>
      <c r="F495" s="234" t="s">
        <v>450</v>
      </c>
      <c r="G495" s="42"/>
      <c r="H495" s="42"/>
      <c r="I495" s="138"/>
      <c r="J495" s="42"/>
      <c r="K495" s="42"/>
      <c r="L495" s="46"/>
      <c r="M495" s="235"/>
      <c r="N495" s="236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147</v>
      </c>
      <c r="AU495" s="19" t="s">
        <v>82</v>
      </c>
    </row>
    <row r="496" s="2" customFormat="1">
      <c r="A496" s="40"/>
      <c r="B496" s="41"/>
      <c r="C496" s="42"/>
      <c r="D496" s="233" t="s">
        <v>165</v>
      </c>
      <c r="E496" s="42"/>
      <c r="F496" s="248" t="s">
        <v>451</v>
      </c>
      <c r="G496" s="42"/>
      <c r="H496" s="42"/>
      <c r="I496" s="138"/>
      <c r="J496" s="42"/>
      <c r="K496" s="42"/>
      <c r="L496" s="46"/>
      <c r="M496" s="235"/>
      <c r="N496" s="236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165</v>
      </c>
      <c r="AU496" s="19" t="s">
        <v>82</v>
      </c>
    </row>
    <row r="497" s="13" customFormat="1">
      <c r="A497" s="13"/>
      <c r="B497" s="237"/>
      <c r="C497" s="238"/>
      <c r="D497" s="233" t="s">
        <v>149</v>
      </c>
      <c r="E497" s="239" t="s">
        <v>19</v>
      </c>
      <c r="F497" s="240" t="s">
        <v>2490</v>
      </c>
      <c r="G497" s="238"/>
      <c r="H497" s="241">
        <v>184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149</v>
      </c>
      <c r="AU497" s="247" t="s">
        <v>82</v>
      </c>
      <c r="AV497" s="13" t="s">
        <v>82</v>
      </c>
      <c r="AW497" s="13" t="s">
        <v>33</v>
      </c>
      <c r="AX497" s="13" t="s">
        <v>72</v>
      </c>
      <c r="AY497" s="247" t="s">
        <v>138</v>
      </c>
    </row>
    <row r="498" s="2" customFormat="1" ht="16.5" customHeight="1">
      <c r="A498" s="40"/>
      <c r="B498" s="41"/>
      <c r="C498" s="259" t="s">
        <v>1375</v>
      </c>
      <c r="D498" s="259" t="s">
        <v>268</v>
      </c>
      <c r="E498" s="260" t="s">
        <v>454</v>
      </c>
      <c r="F498" s="261" t="s">
        <v>1386</v>
      </c>
      <c r="G498" s="262" t="s">
        <v>305</v>
      </c>
      <c r="H498" s="263">
        <v>2.5760000000000001</v>
      </c>
      <c r="I498" s="264"/>
      <c r="J498" s="265">
        <f>ROUND(I498*H498,2)</f>
        <v>0</v>
      </c>
      <c r="K498" s="261" t="s">
        <v>144</v>
      </c>
      <c r="L498" s="266"/>
      <c r="M498" s="267" t="s">
        <v>19</v>
      </c>
      <c r="N498" s="268" t="s">
        <v>43</v>
      </c>
      <c r="O498" s="86"/>
      <c r="P498" s="229">
        <f>O498*H498</f>
        <v>0</v>
      </c>
      <c r="Q498" s="229">
        <v>0</v>
      </c>
      <c r="R498" s="229">
        <f>Q498*H498</f>
        <v>0</v>
      </c>
      <c r="S498" s="229">
        <v>0</v>
      </c>
      <c r="T498" s="230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31" t="s">
        <v>188</v>
      </c>
      <c r="AT498" s="231" t="s">
        <v>268</v>
      </c>
      <c r="AU498" s="231" t="s">
        <v>82</v>
      </c>
      <c r="AY498" s="19" t="s">
        <v>138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19" t="s">
        <v>80</v>
      </c>
      <c r="BK498" s="232">
        <f>ROUND(I498*H498,2)</f>
        <v>0</v>
      </c>
      <c r="BL498" s="19" t="s">
        <v>145</v>
      </c>
      <c r="BM498" s="231" t="s">
        <v>2491</v>
      </c>
    </row>
    <row r="499" s="2" customFormat="1">
      <c r="A499" s="40"/>
      <c r="B499" s="41"/>
      <c r="C499" s="42"/>
      <c r="D499" s="233" t="s">
        <v>147</v>
      </c>
      <c r="E499" s="42"/>
      <c r="F499" s="234" t="s">
        <v>1386</v>
      </c>
      <c r="G499" s="42"/>
      <c r="H499" s="42"/>
      <c r="I499" s="138"/>
      <c r="J499" s="42"/>
      <c r="K499" s="42"/>
      <c r="L499" s="46"/>
      <c r="M499" s="235"/>
      <c r="N499" s="236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147</v>
      </c>
      <c r="AU499" s="19" t="s">
        <v>82</v>
      </c>
    </row>
    <row r="500" s="2" customFormat="1">
      <c r="A500" s="40"/>
      <c r="B500" s="41"/>
      <c r="C500" s="42"/>
      <c r="D500" s="233" t="s">
        <v>165</v>
      </c>
      <c r="E500" s="42"/>
      <c r="F500" s="248" t="s">
        <v>457</v>
      </c>
      <c r="G500" s="42"/>
      <c r="H500" s="42"/>
      <c r="I500" s="138"/>
      <c r="J500" s="42"/>
      <c r="K500" s="42"/>
      <c r="L500" s="46"/>
      <c r="M500" s="235"/>
      <c r="N500" s="236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165</v>
      </c>
      <c r="AU500" s="19" t="s">
        <v>82</v>
      </c>
    </row>
    <row r="501" s="13" customFormat="1">
      <c r="A501" s="13"/>
      <c r="B501" s="237"/>
      <c r="C501" s="238"/>
      <c r="D501" s="233" t="s">
        <v>149</v>
      </c>
      <c r="E501" s="239" t="s">
        <v>19</v>
      </c>
      <c r="F501" s="240" t="s">
        <v>2492</v>
      </c>
      <c r="G501" s="238"/>
      <c r="H501" s="241">
        <v>2.5760000000000001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149</v>
      </c>
      <c r="AU501" s="247" t="s">
        <v>82</v>
      </c>
      <c r="AV501" s="13" t="s">
        <v>82</v>
      </c>
      <c r="AW501" s="13" t="s">
        <v>33</v>
      </c>
      <c r="AX501" s="13" t="s">
        <v>72</v>
      </c>
      <c r="AY501" s="247" t="s">
        <v>138</v>
      </c>
    </row>
    <row r="502" s="2" customFormat="1" ht="16.5" customHeight="1">
      <c r="A502" s="40"/>
      <c r="B502" s="41"/>
      <c r="C502" s="259" t="s">
        <v>1378</v>
      </c>
      <c r="D502" s="259" t="s">
        <v>268</v>
      </c>
      <c r="E502" s="260" t="s">
        <v>460</v>
      </c>
      <c r="F502" s="261" t="s">
        <v>461</v>
      </c>
      <c r="G502" s="262" t="s">
        <v>305</v>
      </c>
      <c r="H502" s="263">
        <v>0.96599999999999997</v>
      </c>
      <c r="I502" s="264"/>
      <c r="J502" s="265">
        <f>ROUND(I502*H502,2)</f>
        <v>0</v>
      </c>
      <c r="K502" s="261" t="s">
        <v>144</v>
      </c>
      <c r="L502" s="266"/>
      <c r="M502" s="267" t="s">
        <v>19</v>
      </c>
      <c r="N502" s="268" t="s">
        <v>43</v>
      </c>
      <c r="O502" s="86"/>
      <c r="P502" s="229">
        <f>O502*H502</f>
        <v>0</v>
      </c>
      <c r="Q502" s="229">
        <v>0</v>
      </c>
      <c r="R502" s="229">
        <f>Q502*H502</f>
        <v>0</v>
      </c>
      <c r="S502" s="229">
        <v>0</v>
      </c>
      <c r="T502" s="230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31" t="s">
        <v>188</v>
      </c>
      <c r="AT502" s="231" t="s">
        <v>268</v>
      </c>
      <c r="AU502" s="231" t="s">
        <v>82</v>
      </c>
      <c r="AY502" s="19" t="s">
        <v>138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9" t="s">
        <v>80</v>
      </c>
      <c r="BK502" s="232">
        <f>ROUND(I502*H502,2)</f>
        <v>0</v>
      </c>
      <c r="BL502" s="19" t="s">
        <v>145</v>
      </c>
      <c r="BM502" s="231" t="s">
        <v>2493</v>
      </c>
    </row>
    <row r="503" s="2" customFormat="1">
      <c r="A503" s="40"/>
      <c r="B503" s="41"/>
      <c r="C503" s="42"/>
      <c r="D503" s="233" t="s">
        <v>147</v>
      </c>
      <c r="E503" s="42"/>
      <c r="F503" s="234" t="s">
        <v>461</v>
      </c>
      <c r="G503" s="42"/>
      <c r="H503" s="42"/>
      <c r="I503" s="138"/>
      <c r="J503" s="42"/>
      <c r="K503" s="42"/>
      <c r="L503" s="46"/>
      <c r="M503" s="235"/>
      <c r="N503" s="236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147</v>
      </c>
      <c r="AU503" s="19" t="s">
        <v>82</v>
      </c>
    </row>
    <row r="504" s="2" customFormat="1">
      <c r="A504" s="40"/>
      <c r="B504" s="41"/>
      <c r="C504" s="42"/>
      <c r="D504" s="233" t="s">
        <v>165</v>
      </c>
      <c r="E504" s="42"/>
      <c r="F504" s="248" t="s">
        <v>463</v>
      </c>
      <c r="G504" s="42"/>
      <c r="H504" s="42"/>
      <c r="I504" s="138"/>
      <c r="J504" s="42"/>
      <c r="K504" s="42"/>
      <c r="L504" s="46"/>
      <c r="M504" s="235"/>
      <c r="N504" s="236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165</v>
      </c>
      <c r="AU504" s="19" t="s">
        <v>82</v>
      </c>
    </row>
    <row r="505" s="13" customFormat="1">
      <c r="A505" s="13"/>
      <c r="B505" s="237"/>
      <c r="C505" s="238"/>
      <c r="D505" s="233" t="s">
        <v>149</v>
      </c>
      <c r="E505" s="239" t="s">
        <v>19</v>
      </c>
      <c r="F505" s="240" t="s">
        <v>2494</v>
      </c>
      <c r="G505" s="238"/>
      <c r="H505" s="241">
        <v>0.96599999999999997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149</v>
      </c>
      <c r="AU505" s="247" t="s">
        <v>82</v>
      </c>
      <c r="AV505" s="13" t="s">
        <v>82</v>
      </c>
      <c r="AW505" s="13" t="s">
        <v>33</v>
      </c>
      <c r="AX505" s="13" t="s">
        <v>72</v>
      </c>
      <c r="AY505" s="247" t="s">
        <v>138</v>
      </c>
    </row>
    <row r="506" s="2" customFormat="1" ht="16.5" customHeight="1">
      <c r="A506" s="40"/>
      <c r="B506" s="41"/>
      <c r="C506" s="220" t="s">
        <v>1382</v>
      </c>
      <c r="D506" s="220" t="s">
        <v>140</v>
      </c>
      <c r="E506" s="221" t="s">
        <v>1393</v>
      </c>
      <c r="F506" s="222" t="s">
        <v>1394</v>
      </c>
      <c r="G506" s="223" t="s">
        <v>143</v>
      </c>
      <c r="H506" s="224">
        <v>4</v>
      </c>
      <c r="I506" s="225"/>
      <c r="J506" s="226">
        <f>ROUND(I506*H506,2)</f>
        <v>0</v>
      </c>
      <c r="K506" s="222" t="s">
        <v>144</v>
      </c>
      <c r="L506" s="46"/>
      <c r="M506" s="227" t="s">
        <v>19</v>
      </c>
      <c r="N506" s="228" t="s">
        <v>43</v>
      </c>
      <c r="O506" s="86"/>
      <c r="P506" s="229">
        <f>O506*H506</f>
        <v>0</v>
      </c>
      <c r="Q506" s="229">
        <v>0.18776000000000001</v>
      </c>
      <c r="R506" s="229">
        <f>Q506*H506</f>
        <v>0.75104000000000004</v>
      </c>
      <c r="S506" s="229">
        <v>0</v>
      </c>
      <c r="T506" s="230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31" t="s">
        <v>145</v>
      </c>
      <c r="AT506" s="231" t="s">
        <v>140</v>
      </c>
      <c r="AU506" s="231" t="s">
        <v>82</v>
      </c>
      <c r="AY506" s="19" t="s">
        <v>138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9" t="s">
        <v>80</v>
      </c>
      <c r="BK506" s="232">
        <f>ROUND(I506*H506,2)</f>
        <v>0</v>
      </c>
      <c r="BL506" s="19" t="s">
        <v>145</v>
      </c>
      <c r="BM506" s="231" t="s">
        <v>2495</v>
      </c>
    </row>
    <row r="507" s="2" customFormat="1">
      <c r="A507" s="40"/>
      <c r="B507" s="41"/>
      <c r="C507" s="42"/>
      <c r="D507" s="233" t="s">
        <v>147</v>
      </c>
      <c r="E507" s="42"/>
      <c r="F507" s="234" t="s">
        <v>1394</v>
      </c>
      <c r="G507" s="42"/>
      <c r="H507" s="42"/>
      <c r="I507" s="138"/>
      <c r="J507" s="42"/>
      <c r="K507" s="42"/>
      <c r="L507" s="46"/>
      <c r="M507" s="235"/>
      <c r="N507" s="23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147</v>
      </c>
      <c r="AU507" s="19" t="s">
        <v>82</v>
      </c>
    </row>
    <row r="508" s="14" customFormat="1">
      <c r="A508" s="14"/>
      <c r="B508" s="249"/>
      <c r="C508" s="250"/>
      <c r="D508" s="233" t="s">
        <v>149</v>
      </c>
      <c r="E508" s="251" t="s">
        <v>19</v>
      </c>
      <c r="F508" s="252" t="s">
        <v>1396</v>
      </c>
      <c r="G508" s="250"/>
      <c r="H508" s="251" t="s">
        <v>19</v>
      </c>
      <c r="I508" s="253"/>
      <c r="J508" s="250"/>
      <c r="K508" s="250"/>
      <c r="L508" s="254"/>
      <c r="M508" s="255"/>
      <c r="N508" s="256"/>
      <c r="O508" s="256"/>
      <c r="P508" s="256"/>
      <c r="Q508" s="256"/>
      <c r="R508" s="256"/>
      <c r="S508" s="256"/>
      <c r="T508" s="25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8" t="s">
        <v>149</v>
      </c>
      <c r="AU508" s="258" t="s">
        <v>82</v>
      </c>
      <c r="AV508" s="14" t="s">
        <v>80</v>
      </c>
      <c r="AW508" s="14" t="s">
        <v>33</v>
      </c>
      <c r="AX508" s="14" t="s">
        <v>72</v>
      </c>
      <c r="AY508" s="258" t="s">
        <v>138</v>
      </c>
    </row>
    <row r="509" s="13" customFormat="1">
      <c r="A509" s="13"/>
      <c r="B509" s="237"/>
      <c r="C509" s="238"/>
      <c r="D509" s="233" t="s">
        <v>149</v>
      </c>
      <c r="E509" s="239" t="s">
        <v>19</v>
      </c>
      <c r="F509" s="240" t="s">
        <v>2078</v>
      </c>
      <c r="G509" s="238"/>
      <c r="H509" s="241">
        <v>4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149</v>
      </c>
      <c r="AU509" s="247" t="s">
        <v>82</v>
      </c>
      <c r="AV509" s="13" t="s">
        <v>82</v>
      </c>
      <c r="AW509" s="13" t="s">
        <v>33</v>
      </c>
      <c r="AX509" s="13" t="s">
        <v>80</v>
      </c>
      <c r="AY509" s="247" t="s">
        <v>138</v>
      </c>
    </row>
    <row r="510" s="2" customFormat="1" ht="16.5" customHeight="1">
      <c r="A510" s="40"/>
      <c r="B510" s="41"/>
      <c r="C510" s="220" t="s">
        <v>1385</v>
      </c>
      <c r="D510" s="220" t="s">
        <v>140</v>
      </c>
      <c r="E510" s="221" t="s">
        <v>466</v>
      </c>
      <c r="F510" s="222" t="s">
        <v>467</v>
      </c>
      <c r="G510" s="223" t="s">
        <v>184</v>
      </c>
      <c r="H510" s="224">
        <v>0.41999999999999998</v>
      </c>
      <c r="I510" s="225"/>
      <c r="J510" s="226">
        <f>ROUND(I510*H510,2)</f>
        <v>0</v>
      </c>
      <c r="K510" s="222" t="s">
        <v>144</v>
      </c>
      <c r="L510" s="46"/>
      <c r="M510" s="227" t="s">
        <v>19</v>
      </c>
      <c r="N510" s="228" t="s">
        <v>43</v>
      </c>
      <c r="O510" s="86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31" t="s">
        <v>145</v>
      </c>
      <c r="AT510" s="231" t="s">
        <v>140</v>
      </c>
      <c r="AU510" s="231" t="s">
        <v>82</v>
      </c>
      <c r="AY510" s="19" t="s">
        <v>138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9" t="s">
        <v>80</v>
      </c>
      <c r="BK510" s="232">
        <f>ROUND(I510*H510,2)</f>
        <v>0</v>
      </c>
      <c r="BL510" s="19" t="s">
        <v>145</v>
      </c>
      <c r="BM510" s="231" t="s">
        <v>2496</v>
      </c>
    </row>
    <row r="511" s="2" customFormat="1">
      <c r="A511" s="40"/>
      <c r="B511" s="41"/>
      <c r="C511" s="42"/>
      <c r="D511" s="233" t="s">
        <v>147</v>
      </c>
      <c r="E511" s="42"/>
      <c r="F511" s="234" t="s">
        <v>467</v>
      </c>
      <c r="G511" s="42"/>
      <c r="H511" s="42"/>
      <c r="I511" s="138"/>
      <c r="J511" s="42"/>
      <c r="K511" s="42"/>
      <c r="L511" s="46"/>
      <c r="M511" s="235"/>
      <c r="N511" s="236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147</v>
      </c>
      <c r="AU511" s="19" t="s">
        <v>82</v>
      </c>
    </row>
    <row r="512" s="14" customFormat="1">
      <c r="A512" s="14"/>
      <c r="B512" s="249"/>
      <c r="C512" s="250"/>
      <c r="D512" s="233" t="s">
        <v>149</v>
      </c>
      <c r="E512" s="251" t="s">
        <v>19</v>
      </c>
      <c r="F512" s="252" t="s">
        <v>469</v>
      </c>
      <c r="G512" s="250"/>
      <c r="H512" s="251" t="s">
        <v>19</v>
      </c>
      <c r="I512" s="253"/>
      <c r="J512" s="250"/>
      <c r="K512" s="250"/>
      <c r="L512" s="254"/>
      <c r="M512" s="255"/>
      <c r="N512" s="256"/>
      <c r="O512" s="256"/>
      <c r="P512" s="256"/>
      <c r="Q512" s="256"/>
      <c r="R512" s="256"/>
      <c r="S512" s="256"/>
      <c r="T512" s="25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8" t="s">
        <v>149</v>
      </c>
      <c r="AU512" s="258" t="s">
        <v>82</v>
      </c>
      <c r="AV512" s="14" t="s">
        <v>80</v>
      </c>
      <c r="AW512" s="14" t="s">
        <v>33</v>
      </c>
      <c r="AX512" s="14" t="s">
        <v>72</v>
      </c>
      <c r="AY512" s="258" t="s">
        <v>138</v>
      </c>
    </row>
    <row r="513" s="13" customFormat="1">
      <c r="A513" s="13"/>
      <c r="B513" s="237"/>
      <c r="C513" s="238"/>
      <c r="D513" s="233" t="s">
        <v>149</v>
      </c>
      <c r="E513" s="239" t="s">
        <v>19</v>
      </c>
      <c r="F513" s="240" t="s">
        <v>1400</v>
      </c>
      <c r="G513" s="238"/>
      <c r="H513" s="241">
        <v>0.41999999999999998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149</v>
      </c>
      <c r="AU513" s="247" t="s">
        <v>82</v>
      </c>
      <c r="AV513" s="13" t="s">
        <v>82</v>
      </c>
      <c r="AW513" s="13" t="s">
        <v>33</v>
      </c>
      <c r="AX513" s="13" t="s">
        <v>80</v>
      </c>
      <c r="AY513" s="247" t="s">
        <v>138</v>
      </c>
    </row>
    <row r="514" s="2" customFormat="1" ht="16.5" customHeight="1">
      <c r="A514" s="40"/>
      <c r="B514" s="41"/>
      <c r="C514" s="259" t="s">
        <v>1389</v>
      </c>
      <c r="D514" s="259" t="s">
        <v>268</v>
      </c>
      <c r="E514" s="260" t="s">
        <v>1402</v>
      </c>
      <c r="F514" s="261" t="s">
        <v>304</v>
      </c>
      <c r="G514" s="262" t="s">
        <v>305</v>
      </c>
      <c r="H514" s="263">
        <v>0.75600000000000001</v>
      </c>
      <c r="I514" s="264"/>
      <c r="J514" s="265">
        <f>ROUND(I514*H514,2)</f>
        <v>0</v>
      </c>
      <c r="K514" s="261" t="s">
        <v>144</v>
      </c>
      <c r="L514" s="266"/>
      <c r="M514" s="267" t="s">
        <v>19</v>
      </c>
      <c r="N514" s="268" t="s">
        <v>43</v>
      </c>
      <c r="O514" s="86"/>
      <c r="P514" s="229">
        <f>O514*H514</f>
        <v>0</v>
      </c>
      <c r="Q514" s="229">
        <v>1</v>
      </c>
      <c r="R514" s="229">
        <f>Q514*H514</f>
        <v>0.75600000000000001</v>
      </c>
      <c r="S514" s="229">
        <v>0</v>
      </c>
      <c r="T514" s="230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31" t="s">
        <v>188</v>
      </c>
      <c r="AT514" s="231" t="s">
        <v>268</v>
      </c>
      <c r="AU514" s="231" t="s">
        <v>82</v>
      </c>
      <c r="AY514" s="19" t="s">
        <v>138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9" t="s">
        <v>80</v>
      </c>
      <c r="BK514" s="232">
        <f>ROUND(I514*H514,2)</f>
        <v>0</v>
      </c>
      <c r="BL514" s="19" t="s">
        <v>145</v>
      </c>
      <c r="BM514" s="231" t="s">
        <v>2497</v>
      </c>
    </row>
    <row r="515" s="2" customFormat="1">
      <c r="A515" s="40"/>
      <c r="B515" s="41"/>
      <c r="C515" s="42"/>
      <c r="D515" s="233" t="s">
        <v>147</v>
      </c>
      <c r="E515" s="42"/>
      <c r="F515" s="234" t="s">
        <v>304</v>
      </c>
      <c r="G515" s="42"/>
      <c r="H515" s="42"/>
      <c r="I515" s="138"/>
      <c r="J515" s="42"/>
      <c r="K515" s="42"/>
      <c r="L515" s="46"/>
      <c r="M515" s="235"/>
      <c r="N515" s="236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147</v>
      </c>
      <c r="AU515" s="19" t="s">
        <v>82</v>
      </c>
    </row>
    <row r="516" s="13" customFormat="1">
      <c r="A516" s="13"/>
      <c r="B516" s="237"/>
      <c r="C516" s="238"/>
      <c r="D516" s="233" t="s">
        <v>149</v>
      </c>
      <c r="E516" s="239" t="s">
        <v>19</v>
      </c>
      <c r="F516" s="240" t="s">
        <v>1404</v>
      </c>
      <c r="G516" s="238"/>
      <c r="H516" s="241">
        <v>0.75600000000000001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149</v>
      </c>
      <c r="AU516" s="247" t="s">
        <v>82</v>
      </c>
      <c r="AV516" s="13" t="s">
        <v>82</v>
      </c>
      <c r="AW516" s="13" t="s">
        <v>33</v>
      </c>
      <c r="AX516" s="13" t="s">
        <v>80</v>
      </c>
      <c r="AY516" s="247" t="s">
        <v>138</v>
      </c>
    </row>
    <row r="517" s="2" customFormat="1" ht="24" customHeight="1">
      <c r="A517" s="40"/>
      <c r="B517" s="41"/>
      <c r="C517" s="220" t="s">
        <v>1392</v>
      </c>
      <c r="D517" s="220" t="s">
        <v>140</v>
      </c>
      <c r="E517" s="221" t="s">
        <v>1406</v>
      </c>
      <c r="F517" s="222" t="s">
        <v>1407</v>
      </c>
      <c r="G517" s="223" t="s">
        <v>143</v>
      </c>
      <c r="H517" s="224">
        <v>184</v>
      </c>
      <c r="I517" s="225"/>
      <c r="J517" s="226">
        <f>ROUND(I517*H517,2)</f>
        <v>0</v>
      </c>
      <c r="K517" s="222" t="s">
        <v>144</v>
      </c>
      <c r="L517" s="46"/>
      <c r="M517" s="227" t="s">
        <v>19</v>
      </c>
      <c r="N517" s="228" t="s">
        <v>43</v>
      </c>
      <c r="O517" s="86"/>
      <c r="P517" s="229">
        <f>O517*H517</f>
        <v>0</v>
      </c>
      <c r="Q517" s="229">
        <v>0</v>
      </c>
      <c r="R517" s="229">
        <f>Q517*H517</f>
        <v>0</v>
      </c>
      <c r="S517" s="229">
        <v>0</v>
      </c>
      <c r="T517" s="230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31" t="s">
        <v>145</v>
      </c>
      <c r="AT517" s="231" t="s">
        <v>140</v>
      </c>
      <c r="AU517" s="231" t="s">
        <v>82</v>
      </c>
      <c r="AY517" s="19" t="s">
        <v>138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9" t="s">
        <v>80</v>
      </c>
      <c r="BK517" s="232">
        <f>ROUND(I517*H517,2)</f>
        <v>0</v>
      </c>
      <c r="BL517" s="19" t="s">
        <v>145</v>
      </c>
      <c r="BM517" s="231" t="s">
        <v>2498</v>
      </c>
    </row>
    <row r="518" s="2" customFormat="1">
      <c r="A518" s="40"/>
      <c r="B518" s="41"/>
      <c r="C518" s="42"/>
      <c r="D518" s="233" t="s">
        <v>147</v>
      </c>
      <c r="E518" s="42"/>
      <c r="F518" s="234" t="s">
        <v>1407</v>
      </c>
      <c r="G518" s="42"/>
      <c r="H518" s="42"/>
      <c r="I518" s="138"/>
      <c r="J518" s="42"/>
      <c r="K518" s="42"/>
      <c r="L518" s="46"/>
      <c r="M518" s="235"/>
      <c r="N518" s="236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147</v>
      </c>
      <c r="AU518" s="19" t="s">
        <v>82</v>
      </c>
    </row>
    <row r="519" s="14" customFormat="1">
      <c r="A519" s="14"/>
      <c r="B519" s="249"/>
      <c r="C519" s="250"/>
      <c r="D519" s="233" t="s">
        <v>149</v>
      </c>
      <c r="E519" s="251" t="s">
        <v>19</v>
      </c>
      <c r="F519" s="252" t="s">
        <v>1409</v>
      </c>
      <c r="G519" s="250"/>
      <c r="H519" s="251" t="s">
        <v>19</v>
      </c>
      <c r="I519" s="253"/>
      <c r="J519" s="250"/>
      <c r="K519" s="250"/>
      <c r="L519" s="254"/>
      <c r="M519" s="255"/>
      <c r="N519" s="256"/>
      <c r="O519" s="256"/>
      <c r="P519" s="256"/>
      <c r="Q519" s="256"/>
      <c r="R519" s="256"/>
      <c r="S519" s="256"/>
      <c r="T519" s="25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8" t="s">
        <v>149</v>
      </c>
      <c r="AU519" s="258" t="s">
        <v>82</v>
      </c>
      <c r="AV519" s="14" t="s">
        <v>80</v>
      </c>
      <c r="AW519" s="14" t="s">
        <v>33</v>
      </c>
      <c r="AX519" s="14" t="s">
        <v>72</v>
      </c>
      <c r="AY519" s="258" t="s">
        <v>138</v>
      </c>
    </row>
    <row r="520" s="13" customFormat="1">
      <c r="A520" s="13"/>
      <c r="B520" s="237"/>
      <c r="C520" s="238"/>
      <c r="D520" s="233" t="s">
        <v>149</v>
      </c>
      <c r="E520" s="239" t="s">
        <v>19</v>
      </c>
      <c r="F520" s="240" t="s">
        <v>2499</v>
      </c>
      <c r="G520" s="238"/>
      <c r="H520" s="241">
        <v>184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149</v>
      </c>
      <c r="AU520" s="247" t="s">
        <v>82</v>
      </c>
      <c r="AV520" s="13" t="s">
        <v>82</v>
      </c>
      <c r="AW520" s="13" t="s">
        <v>33</v>
      </c>
      <c r="AX520" s="13" t="s">
        <v>80</v>
      </c>
      <c r="AY520" s="247" t="s">
        <v>138</v>
      </c>
    </row>
    <row r="521" s="2" customFormat="1" ht="24" customHeight="1">
      <c r="A521" s="40"/>
      <c r="B521" s="41"/>
      <c r="C521" s="220" t="s">
        <v>1398</v>
      </c>
      <c r="D521" s="220" t="s">
        <v>140</v>
      </c>
      <c r="E521" s="221" t="s">
        <v>500</v>
      </c>
      <c r="F521" s="222" t="s">
        <v>1412</v>
      </c>
      <c r="G521" s="223" t="s">
        <v>143</v>
      </c>
      <c r="H521" s="224">
        <v>368</v>
      </c>
      <c r="I521" s="225"/>
      <c r="J521" s="226">
        <f>ROUND(I521*H521,2)</f>
        <v>0</v>
      </c>
      <c r="K521" s="222" t="s">
        <v>144</v>
      </c>
      <c r="L521" s="46"/>
      <c r="M521" s="227" t="s">
        <v>19</v>
      </c>
      <c r="N521" s="228" t="s">
        <v>43</v>
      </c>
      <c r="O521" s="86"/>
      <c r="P521" s="229">
        <f>O521*H521</f>
        <v>0</v>
      </c>
      <c r="Q521" s="229">
        <v>0</v>
      </c>
      <c r="R521" s="229">
        <f>Q521*H521</f>
        <v>0</v>
      </c>
      <c r="S521" s="229">
        <v>0</v>
      </c>
      <c r="T521" s="230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31" t="s">
        <v>145</v>
      </c>
      <c r="AT521" s="231" t="s">
        <v>140</v>
      </c>
      <c r="AU521" s="231" t="s">
        <v>82</v>
      </c>
      <c r="AY521" s="19" t="s">
        <v>138</v>
      </c>
      <c r="BE521" s="232">
        <f>IF(N521="základní",J521,0)</f>
        <v>0</v>
      </c>
      <c r="BF521" s="232">
        <f>IF(N521="snížená",J521,0)</f>
        <v>0</v>
      </c>
      <c r="BG521" s="232">
        <f>IF(N521="zákl. přenesená",J521,0)</f>
        <v>0</v>
      </c>
      <c r="BH521" s="232">
        <f>IF(N521="sníž. přenesená",J521,0)</f>
        <v>0</v>
      </c>
      <c r="BI521" s="232">
        <f>IF(N521="nulová",J521,0)</f>
        <v>0</v>
      </c>
      <c r="BJ521" s="19" t="s">
        <v>80</v>
      </c>
      <c r="BK521" s="232">
        <f>ROUND(I521*H521,2)</f>
        <v>0</v>
      </c>
      <c r="BL521" s="19" t="s">
        <v>145</v>
      </c>
      <c r="BM521" s="231" t="s">
        <v>2500</v>
      </c>
    </row>
    <row r="522" s="2" customFormat="1">
      <c r="A522" s="40"/>
      <c r="B522" s="41"/>
      <c r="C522" s="42"/>
      <c r="D522" s="233" t="s">
        <v>147</v>
      </c>
      <c r="E522" s="42"/>
      <c r="F522" s="234" t="s">
        <v>1412</v>
      </c>
      <c r="G522" s="42"/>
      <c r="H522" s="42"/>
      <c r="I522" s="138"/>
      <c r="J522" s="42"/>
      <c r="K522" s="42"/>
      <c r="L522" s="46"/>
      <c r="M522" s="235"/>
      <c r="N522" s="236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147</v>
      </c>
      <c r="AU522" s="19" t="s">
        <v>82</v>
      </c>
    </row>
    <row r="523" s="14" customFormat="1">
      <c r="A523" s="14"/>
      <c r="B523" s="249"/>
      <c r="C523" s="250"/>
      <c r="D523" s="233" t="s">
        <v>149</v>
      </c>
      <c r="E523" s="251" t="s">
        <v>19</v>
      </c>
      <c r="F523" s="252" t="s">
        <v>504</v>
      </c>
      <c r="G523" s="250"/>
      <c r="H523" s="251" t="s">
        <v>19</v>
      </c>
      <c r="I523" s="253"/>
      <c r="J523" s="250"/>
      <c r="K523" s="250"/>
      <c r="L523" s="254"/>
      <c r="M523" s="255"/>
      <c r="N523" s="256"/>
      <c r="O523" s="256"/>
      <c r="P523" s="256"/>
      <c r="Q523" s="256"/>
      <c r="R523" s="256"/>
      <c r="S523" s="256"/>
      <c r="T523" s="25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8" t="s">
        <v>149</v>
      </c>
      <c r="AU523" s="258" t="s">
        <v>82</v>
      </c>
      <c r="AV523" s="14" t="s">
        <v>80</v>
      </c>
      <c r="AW523" s="14" t="s">
        <v>33</v>
      </c>
      <c r="AX523" s="14" t="s">
        <v>72</v>
      </c>
      <c r="AY523" s="258" t="s">
        <v>138</v>
      </c>
    </row>
    <row r="524" s="13" customFormat="1">
      <c r="A524" s="13"/>
      <c r="B524" s="237"/>
      <c r="C524" s="238"/>
      <c r="D524" s="233" t="s">
        <v>149</v>
      </c>
      <c r="E524" s="239" t="s">
        <v>19</v>
      </c>
      <c r="F524" s="240" t="s">
        <v>2501</v>
      </c>
      <c r="G524" s="238"/>
      <c r="H524" s="241">
        <v>368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149</v>
      </c>
      <c r="AU524" s="247" t="s">
        <v>82</v>
      </c>
      <c r="AV524" s="13" t="s">
        <v>82</v>
      </c>
      <c r="AW524" s="13" t="s">
        <v>33</v>
      </c>
      <c r="AX524" s="13" t="s">
        <v>80</v>
      </c>
      <c r="AY524" s="247" t="s">
        <v>138</v>
      </c>
    </row>
    <row r="525" s="2" customFormat="1" ht="24" customHeight="1">
      <c r="A525" s="40"/>
      <c r="B525" s="41"/>
      <c r="C525" s="220" t="s">
        <v>1401</v>
      </c>
      <c r="D525" s="220" t="s">
        <v>140</v>
      </c>
      <c r="E525" s="221" t="s">
        <v>509</v>
      </c>
      <c r="F525" s="222" t="s">
        <v>510</v>
      </c>
      <c r="G525" s="223" t="s">
        <v>143</v>
      </c>
      <c r="H525" s="224">
        <v>184</v>
      </c>
      <c r="I525" s="225"/>
      <c r="J525" s="226">
        <f>ROUND(I525*H525,2)</f>
        <v>0</v>
      </c>
      <c r="K525" s="222" t="s">
        <v>144</v>
      </c>
      <c r="L525" s="46"/>
      <c r="M525" s="227" t="s">
        <v>19</v>
      </c>
      <c r="N525" s="228" t="s">
        <v>43</v>
      </c>
      <c r="O525" s="86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31" t="s">
        <v>145</v>
      </c>
      <c r="AT525" s="231" t="s">
        <v>140</v>
      </c>
      <c r="AU525" s="231" t="s">
        <v>82</v>
      </c>
      <c r="AY525" s="19" t="s">
        <v>138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19" t="s">
        <v>80</v>
      </c>
      <c r="BK525" s="232">
        <f>ROUND(I525*H525,2)</f>
        <v>0</v>
      </c>
      <c r="BL525" s="19" t="s">
        <v>145</v>
      </c>
      <c r="BM525" s="231" t="s">
        <v>2502</v>
      </c>
    </row>
    <row r="526" s="2" customFormat="1">
      <c r="A526" s="40"/>
      <c r="B526" s="41"/>
      <c r="C526" s="42"/>
      <c r="D526" s="233" t="s">
        <v>147</v>
      </c>
      <c r="E526" s="42"/>
      <c r="F526" s="234" t="s">
        <v>510</v>
      </c>
      <c r="G526" s="42"/>
      <c r="H526" s="42"/>
      <c r="I526" s="138"/>
      <c r="J526" s="42"/>
      <c r="K526" s="42"/>
      <c r="L526" s="46"/>
      <c r="M526" s="235"/>
      <c r="N526" s="236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147</v>
      </c>
      <c r="AU526" s="19" t="s">
        <v>82</v>
      </c>
    </row>
    <row r="527" s="14" customFormat="1">
      <c r="A527" s="14"/>
      <c r="B527" s="249"/>
      <c r="C527" s="250"/>
      <c r="D527" s="233" t="s">
        <v>149</v>
      </c>
      <c r="E527" s="251" t="s">
        <v>19</v>
      </c>
      <c r="F527" s="252" t="s">
        <v>1417</v>
      </c>
      <c r="G527" s="250"/>
      <c r="H527" s="251" t="s">
        <v>19</v>
      </c>
      <c r="I527" s="253"/>
      <c r="J527" s="250"/>
      <c r="K527" s="250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149</v>
      </c>
      <c r="AU527" s="258" t="s">
        <v>82</v>
      </c>
      <c r="AV527" s="14" t="s">
        <v>80</v>
      </c>
      <c r="AW527" s="14" t="s">
        <v>33</v>
      </c>
      <c r="AX527" s="14" t="s">
        <v>72</v>
      </c>
      <c r="AY527" s="258" t="s">
        <v>138</v>
      </c>
    </row>
    <row r="528" s="13" customFormat="1">
      <c r="A528" s="13"/>
      <c r="B528" s="237"/>
      <c r="C528" s="238"/>
      <c r="D528" s="233" t="s">
        <v>149</v>
      </c>
      <c r="E528" s="239" t="s">
        <v>19</v>
      </c>
      <c r="F528" s="240" t="s">
        <v>2503</v>
      </c>
      <c r="G528" s="238"/>
      <c r="H528" s="241">
        <v>184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149</v>
      </c>
      <c r="AU528" s="247" t="s">
        <v>82</v>
      </c>
      <c r="AV528" s="13" t="s">
        <v>82</v>
      </c>
      <c r="AW528" s="13" t="s">
        <v>33</v>
      </c>
      <c r="AX528" s="13" t="s">
        <v>80</v>
      </c>
      <c r="AY528" s="247" t="s">
        <v>138</v>
      </c>
    </row>
    <row r="529" s="2" customFormat="1" ht="24" customHeight="1">
      <c r="A529" s="40"/>
      <c r="B529" s="41"/>
      <c r="C529" s="220" t="s">
        <v>1405</v>
      </c>
      <c r="D529" s="220" t="s">
        <v>140</v>
      </c>
      <c r="E529" s="221" t="s">
        <v>516</v>
      </c>
      <c r="F529" s="222" t="s">
        <v>517</v>
      </c>
      <c r="G529" s="223" t="s">
        <v>143</v>
      </c>
      <c r="H529" s="224">
        <v>184</v>
      </c>
      <c r="I529" s="225"/>
      <c r="J529" s="226">
        <f>ROUND(I529*H529,2)</f>
        <v>0</v>
      </c>
      <c r="K529" s="222" t="s">
        <v>144</v>
      </c>
      <c r="L529" s="46"/>
      <c r="M529" s="227" t="s">
        <v>19</v>
      </c>
      <c r="N529" s="228" t="s">
        <v>43</v>
      </c>
      <c r="O529" s="86"/>
      <c r="P529" s="229">
        <f>O529*H529</f>
        <v>0</v>
      </c>
      <c r="Q529" s="229">
        <v>0</v>
      </c>
      <c r="R529" s="229">
        <f>Q529*H529</f>
        <v>0</v>
      </c>
      <c r="S529" s="229">
        <v>0</v>
      </c>
      <c r="T529" s="230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31" t="s">
        <v>145</v>
      </c>
      <c r="AT529" s="231" t="s">
        <v>140</v>
      </c>
      <c r="AU529" s="231" t="s">
        <v>82</v>
      </c>
      <c r="AY529" s="19" t="s">
        <v>138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9" t="s">
        <v>80</v>
      </c>
      <c r="BK529" s="232">
        <f>ROUND(I529*H529,2)</f>
        <v>0</v>
      </c>
      <c r="BL529" s="19" t="s">
        <v>145</v>
      </c>
      <c r="BM529" s="231" t="s">
        <v>2504</v>
      </c>
    </row>
    <row r="530" s="2" customFormat="1">
      <c r="A530" s="40"/>
      <c r="B530" s="41"/>
      <c r="C530" s="42"/>
      <c r="D530" s="233" t="s">
        <v>147</v>
      </c>
      <c r="E530" s="42"/>
      <c r="F530" s="234" t="s">
        <v>517</v>
      </c>
      <c r="G530" s="42"/>
      <c r="H530" s="42"/>
      <c r="I530" s="138"/>
      <c r="J530" s="42"/>
      <c r="K530" s="42"/>
      <c r="L530" s="46"/>
      <c r="M530" s="235"/>
      <c r="N530" s="236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147</v>
      </c>
      <c r="AU530" s="19" t="s">
        <v>82</v>
      </c>
    </row>
    <row r="531" s="14" customFormat="1">
      <c r="A531" s="14"/>
      <c r="B531" s="249"/>
      <c r="C531" s="250"/>
      <c r="D531" s="233" t="s">
        <v>149</v>
      </c>
      <c r="E531" s="251" t="s">
        <v>19</v>
      </c>
      <c r="F531" s="252" t="s">
        <v>1421</v>
      </c>
      <c r="G531" s="250"/>
      <c r="H531" s="251" t="s">
        <v>19</v>
      </c>
      <c r="I531" s="253"/>
      <c r="J531" s="250"/>
      <c r="K531" s="250"/>
      <c r="L531" s="254"/>
      <c r="M531" s="255"/>
      <c r="N531" s="256"/>
      <c r="O531" s="256"/>
      <c r="P531" s="256"/>
      <c r="Q531" s="256"/>
      <c r="R531" s="256"/>
      <c r="S531" s="256"/>
      <c r="T531" s="25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8" t="s">
        <v>149</v>
      </c>
      <c r="AU531" s="258" t="s">
        <v>82</v>
      </c>
      <c r="AV531" s="14" t="s">
        <v>80</v>
      </c>
      <c r="AW531" s="14" t="s">
        <v>33</v>
      </c>
      <c r="AX531" s="14" t="s">
        <v>72</v>
      </c>
      <c r="AY531" s="258" t="s">
        <v>138</v>
      </c>
    </row>
    <row r="532" s="13" customFormat="1">
      <c r="A532" s="13"/>
      <c r="B532" s="237"/>
      <c r="C532" s="238"/>
      <c r="D532" s="233" t="s">
        <v>149</v>
      </c>
      <c r="E532" s="239" t="s">
        <v>19</v>
      </c>
      <c r="F532" s="240" t="s">
        <v>2503</v>
      </c>
      <c r="G532" s="238"/>
      <c r="H532" s="241">
        <v>184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149</v>
      </c>
      <c r="AU532" s="247" t="s">
        <v>82</v>
      </c>
      <c r="AV532" s="13" t="s">
        <v>82</v>
      </c>
      <c r="AW532" s="13" t="s">
        <v>33</v>
      </c>
      <c r="AX532" s="13" t="s">
        <v>80</v>
      </c>
      <c r="AY532" s="247" t="s">
        <v>138</v>
      </c>
    </row>
    <row r="533" s="2" customFormat="1" ht="24" customHeight="1">
      <c r="A533" s="40"/>
      <c r="B533" s="41"/>
      <c r="C533" s="220" t="s">
        <v>1411</v>
      </c>
      <c r="D533" s="220" t="s">
        <v>140</v>
      </c>
      <c r="E533" s="221" t="s">
        <v>2089</v>
      </c>
      <c r="F533" s="222" t="s">
        <v>2090</v>
      </c>
      <c r="G533" s="223" t="s">
        <v>143</v>
      </c>
      <c r="H533" s="224">
        <v>23</v>
      </c>
      <c r="I533" s="225"/>
      <c r="J533" s="226">
        <f>ROUND(I533*H533,2)</f>
        <v>0</v>
      </c>
      <c r="K533" s="222" t="s">
        <v>144</v>
      </c>
      <c r="L533" s="46"/>
      <c r="M533" s="227" t="s">
        <v>19</v>
      </c>
      <c r="N533" s="228" t="s">
        <v>43</v>
      </c>
      <c r="O533" s="86"/>
      <c r="P533" s="229">
        <f>O533*H533</f>
        <v>0</v>
      </c>
      <c r="Q533" s="229">
        <v>0</v>
      </c>
      <c r="R533" s="229">
        <f>Q533*H533</f>
        <v>0</v>
      </c>
      <c r="S533" s="229">
        <v>0</v>
      </c>
      <c r="T533" s="230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31" t="s">
        <v>145</v>
      </c>
      <c r="AT533" s="231" t="s">
        <v>140</v>
      </c>
      <c r="AU533" s="231" t="s">
        <v>82</v>
      </c>
      <c r="AY533" s="19" t="s">
        <v>138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9" t="s">
        <v>80</v>
      </c>
      <c r="BK533" s="232">
        <f>ROUND(I533*H533,2)</f>
        <v>0</v>
      </c>
      <c r="BL533" s="19" t="s">
        <v>145</v>
      </c>
      <c r="BM533" s="231" t="s">
        <v>2505</v>
      </c>
    </row>
    <row r="534" s="2" customFormat="1">
      <c r="A534" s="40"/>
      <c r="B534" s="41"/>
      <c r="C534" s="42"/>
      <c r="D534" s="233" t="s">
        <v>147</v>
      </c>
      <c r="E534" s="42"/>
      <c r="F534" s="234" t="s">
        <v>2090</v>
      </c>
      <c r="G534" s="42"/>
      <c r="H534" s="42"/>
      <c r="I534" s="138"/>
      <c r="J534" s="42"/>
      <c r="K534" s="42"/>
      <c r="L534" s="46"/>
      <c r="M534" s="235"/>
      <c r="N534" s="236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147</v>
      </c>
      <c r="AU534" s="19" t="s">
        <v>82</v>
      </c>
    </row>
    <row r="535" s="14" customFormat="1">
      <c r="A535" s="14"/>
      <c r="B535" s="249"/>
      <c r="C535" s="250"/>
      <c r="D535" s="233" t="s">
        <v>149</v>
      </c>
      <c r="E535" s="251" t="s">
        <v>19</v>
      </c>
      <c r="F535" s="252" t="s">
        <v>2092</v>
      </c>
      <c r="G535" s="250"/>
      <c r="H535" s="251" t="s">
        <v>19</v>
      </c>
      <c r="I535" s="253"/>
      <c r="J535" s="250"/>
      <c r="K535" s="250"/>
      <c r="L535" s="254"/>
      <c r="M535" s="255"/>
      <c r="N535" s="256"/>
      <c r="O535" s="256"/>
      <c r="P535" s="256"/>
      <c r="Q535" s="256"/>
      <c r="R535" s="256"/>
      <c r="S535" s="256"/>
      <c r="T535" s="25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8" t="s">
        <v>149</v>
      </c>
      <c r="AU535" s="258" t="s">
        <v>82</v>
      </c>
      <c r="AV535" s="14" t="s">
        <v>80</v>
      </c>
      <c r="AW535" s="14" t="s">
        <v>33</v>
      </c>
      <c r="AX535" s="14" t="s">
        <v>72</v>
      </c>
      <c r="AY535" s="258" t="s">
        <v>138</v>
      </c>
    </row>
    <row r="536" s="13" customFormat="1">
      <c r="A536" s="13"/>
      <c r="B536" s="237"/>
      <c r="C536" s="238"/>
      <c r="D536" s="233" t="s">
        <v>149</v>
      </c>
      <c r="E536" s="239" t="s">
        <v>19</v>
      </c>
      <c r="F536" s="240" t="s">
        <v>2506</v>
      </c>
      <c r="G536" s="238"/>
      <c r="H536" s="241">
        <v>23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149</v>
      </c>
      <c r="AU536" s="247" t="s">
        <v>82</v>
      </c>
      <c r="AV536" s="13" t="s">
        <v>82</v>
      </c>
      <c r="AW536" s="13" t="s">
        <v>33</v>
      </c>
      <c r="AX536" s="13" t="s">
        <v>80</v>
      </c>
      <c r="AY536" s="247" t="s">
        <v>138</v>
      </c>
    </row>
    <row r="537" s="2" customFormat="1" ht="24" customHeight="1">
      <c r="A537" s="40"/>
      <c r="B537" s="41"/>
      <c r="C537" s="220" t="s">
        <v>1415</v>
      </c>
      <c r="D537" s="220" t="s">
        <v>140</v>
      </c>
      <c r="E537" s="221" t="s">
        <v>1423</v>
      </c>
      <c r="F537" s="222" t="s">
        <v>1424</v>
      </c>
      <c r="G537" s="223" t="s">
        <v>143</v>
      </c>
      <c r="H537" s="224">
        <v>2.7200000000000002</v>
      </c>
      <c r="I537" s="225"/>
      <c r="J537" s="226">
        <f>ROUND(I537*H537,2)</f>
        <v>0</v>
      </c>
      <c r="K537" s="222" t="s">
        <v>144</v>
      </c>
      <c r="L537" s="46"/>
      <c r="M537" s="227" t="s">
        <v>19</v>
      </c>
      <c r="N537" s="228" t="s">
        <v>43</v>
      </c>
      <c r="O537" s="86"/>
      <c r="P537" s="229">
        <f>O537*H537</f>
        <v>0</v>
      </c>
      <c r="Q537" s="229">
        <v>0.19536000000000001</v>
      </c>
      <c r="R537" s="229">
        <f>Q537*H537</f>
        <v>0.53137920000000005</v>
      </c>
      <c r="S537" s="229">
        <v>0</v>
      </c>
      <c r="T537" s="230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31" t="s">
        <v>145</v>
      </c>
      <c r="AT537" s="231" t="s">
        <v>140</v>
      </c>
      <c r="AU537" s="231" t="s">
        <v>82</v>
      </c>
      <c r="AY537" s="19" t="s">
        <v>138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9" t="s">
        <v>80</v>
      </c>
      <c r="BK537" s="232">
        <f>ROUND(I537*H537,2)</f>
        <v>0</v>
      </c>
      <c r="BL537" s="19" t="s">
        <v>145</v>
      </c>
      <c r="BM537" s="231" t="s">
        <v>2507</v>
      </c>
    </row>
    <row r="538" s="2" customFormat="1">
      <c r="A538" s="40"/>
      <c r="B538" s="41"/>
      <c r="C538" s="42"/>
      <c r="D538" s="233" t="s">
        <v>147</v>
      </c>
      <c r="E538" s="42"/>
      <c r="F538" s="234" t="s">
        <v>1424</v>
      </c>
      <c r="G538" s="42"/>
      <c r="H538" s="42"/>
      <c r="I538" s="138"/>
      <c r="J538" s="42"/>
      <c r="K538" s="42"/>
      <c r="L538" s="46"/>
      <c r="M538" s="235"/>
      <c r="N538" s="236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147</v>
      </c>
      <c r="AU538" s="19" t="s">
        <v>82</v>
      </c>
    </row>
    <row r="539" s="14" customFormat="1">
      <c r="A539" s="14"/>
      <c r="B539" s="249"/>
      <c r="C539" s="250"/>
      <c r="D539" s="233" t="s">
        <v>149</v>
      </c>
      <c r="E539" s="251" t="s">
        <v>19</v>
      </c>
      <c r="F539" s="252" t="s">
        <v>1426</v>
      </c>
      <c r="G539" s="250"/>
      <c r="H539" s="251" t="s">
        <v>19</v>
      </c>
      <c r="I539" s="253"/>
      <c r="J539" s="250"/>
      <c r="K539" s="250"/>
      <c r="L539" s="254"/>
      <c r="M539" s="255"/>
      <c r="N539" s="256"/>
      <c r="O539" s="256"/>
      <c r="P539" s="256"/>
      <c r="Q539" s="256"/>
      <c r="R539" s="256"/>
      <c r="S539" s="256"/>
      <c r="T539" s="25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8" t="s">
        <v>149</v>
      </c>
      <c r="AU539" s="258" t="s">
        <v>82</v>
      </c>
      <c r="AV539" s="14" t="s">
        <v>80</v>
      </c>
      <c r="AW539" s="14" t="s">
        <v>33</v>
      </c>
      <c r="AX539" s="14" t="s">
        <v>72</v>
      </c>
      <c r="AY539" s="258" t="s">
        <v>138</v>
      </c>
    </row>
    <row r="540" s="13" customFormat="1">
      <c r="A540" s="13"/>
      <c r="B540" s="237"/>
      <c r="C540" s="238"/>
      <c r="D540" s="233" t="s">
        <v>149</v>
      </c>
      <c r="E540" s="239" t="s">
        <v>19</v>
      </c>
      <c r="F540" s="240" t="s">
        <v>2508</v>
      </c>
      <c r="G540" s="238"/>
      <c r="H540" s="241">
        <v>2.7200000000000002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149</v>
      </c>
      <c r="AU540" s="247" t="s">
        <v>82</v>
      </c>
      <c r="AV540" s="13" t="s">
        <v>82</v>
      </c>
      <c r="AW540" s="13" t="s">
        <v>33</v>
      </c>
      <c r="AX540" s="13" t="s">
        <v>80</v>
      </c>
      <c r="AY540" s="247" t="s">
        <v>138</v>
      </c>
    </row>
    <row r="541" s="2" customFormat="1" ht="16.5" customHeight="1">
      <c r="A541" s="40"/>
      <c r="B541" s="41"/>
      <c r="C541" s="259" t="s">
        <v>1419</v>
      </c>
      <c r="D541" s="259" t="s">
        <v>268</v>
      </c>
      <c r="E541" s="260" t="s">
        <v>1429</v>
      </c>
      <c r="F541" s="261" t="s">
        <v>1430</v>
      </c>
      <c r="G541" s="262" t="s">
        <v>305</v>
      </c>
      <c r="H541" s="263">
        <v>0.72099999999999997</v>
      </c>
      <c r="I541" s="264"/>
      <c r="J541" s="265">
        <f>ROUND(I541*H541,2)</f>
        <v>0</v>
      </c>
      <c r="K541" s="261" t="s">
        <v>144</v>
      </c>
      <c r="L541" s="266"/>
      <c r="M541" s="267" t="s">
        <v>19</v>
      </c>
      <c r="N541" s="268" t="s">
        <v>43</v>
      </c>
      <c r="O541" s="86"/>
      <c r="P541" s="229">
        <f>O541*H541</f>
        <v>0</v>
      </c>
      <c r="Q541" s="229">
        <v>1</v>
      </c>
      <c r="R541" s="229">
        <f>Q541*H541</f>
        <v>0.72099999999999997</v>
      </c>
      <c r="S541" s="229">
        <v>0</v>
      </c>
      <c r="T541" s="230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31" t="s">
        <v>188</v>
      </c>
      <c r="AT541" s="231" t="s">
        <v>268</v>
      </c>
      <c r="AU541" s="231" t="s">
        <v>82</v>
      </c>
      <c r="AY541" s="19" t="s">
        <v>138</v>
      </c>
      <c r="BE541" s="232">
        <f>IF(N541="základní",J541,0)</f>
        <v>0</v>
      </c>
      <c r="BF541" s="232">
        <f>IF(N541="snížená",J541,0)</f>
        <v>0</v>
      </c>
      <c r="BG541" s="232">
        <f>IF(N541="zákl. přenesená",J541,0)</f>
        <v>0</v>
      </c>
      <c r="BH541" s="232">
        <f>IF(N541="sníž. přenesená",J541,0)</f>
        <v>0</v>
      </c>
      <c r="BI541" s="232">
        <f>IF(N541="nulová",J541,0)</f>
        <v>0</v>
      </c>
      <c r="BJ541" s="19" t="s">
        <v>80</v>
      </c>
      <c r="BK541" s="232">
        <f>ROUND(I541*H541,2)</f>
        <v>0</v>
      </c>
      <c r="BL541" s="19" t="s">
        <v>145</v>
      </c>
      <c r="BM541" s="231" t="s">
        <v>2509</v>
      </c>
    </row>
    <row r="542" s="2" customFormat="1">
      <c r="A542" s="40"/>
      <c r="B542" s="41"/>
      <c r="C542" s="42"/>
      <c r="D542" s="233" t="s">
        <v>147</v>
      </c>
      <c r="E542" s="42"/>
      <c r="F542" s="234" t="s">
        <v>1430</v>
      </c>
      <c r="G542" s="42"/>
      <c r="H542" s="42"/>
      <c r="I542" s="138"/>
      <c r="J542" s="42"/>
      <c r="K542" s="42"/>
      <c r="L542" s="46"/>
      <c r="M542" s="235"/>
      <c r="N542" s="236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147</v>
      </c>
      <c r="AU542" s="19" t="s">
        <v>82</v>
      </c>
    </row>
    <row r="543" s="14" customFormat="1">
      <c r="A543" s="14"/>
      <c r="B543" s="249"/>
      <c r="C543" s="250"/>
      <c r="D543" s="233" t="s">
        <v>149</v>
      </c>
      <c r="E543" s="251" t="s">
        <v>19</v>
      </c>
      <c r="F543" s="252" t="s">
        <v>1432</v>
      </c>
      <c r="G543" s="250"/>
      <c r="H543" s="251" t="s">
        <v>19</v>
      </c>
      <c r="I543" s="253"/>
      <c r="J543" s="250"/>
      <c r="K543" s="250"/>
      <c r="L543" s="254"/>
      <c r="M543" s="255"/>
      <c r="N543" s="256"/>
      <c r="O543" s="256"/>
      <c r="P543" s="256"/>
      <c r="Q543" s="256"/>
      <c r="R543" s="256"/>
      <c r="S543" s="256"/>
      <c r="T543" s="25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8" t="s">
        <v>149</v>
      </c>
      <c r="AU543" s="258" t="s">
        <v>82</v>
      </c>
      <c r="AV543" s="14" t="s">
        <v>80</v>
      </c>
      <c r="AW543" s="14" t="s">
        <v>33</v>
      </c>
      <c r="AX543" s="14" t="s">
        <v>72</v>
      </c>
      <c r="AY543" s="258" t="s">
        <v>138</v>
      </c>
    </row>
    <row r="544" s="13" customFormat="1">
      <c r="A544" s="13"/>
      <c r="B544" s="237"/>
      <c r="C544" s="238"/>
      <c r="D544" s="233" t="s">
        <v>149</v>
      </c>
      <c r="E544" s="239" t="s">
        <v>19</v>
      </c>
      <c r="F544" s="240" t="s">
        <v>2510</v>
      </c>
      <c r="G544" s="238"/>
      <c r="H544" s="241">
        <v>0.72099999999999997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149</v>
      </c>
      <c r="AU544" s="247" t="s">
        <v>82</v>
      </c>
      <c r="AV544" s="13" t="s">
        <v>82</v>
      </c>
      <c r="AW544" s="13" t="s">
        <v>33</v>
      </c>
      <c r="AX544" s="13" t="s">
        <v>80</v>
      </c>
      <c r="AY544" s="247" t="s">
        <v>138</v>
      </c>
    </row>
    <row r="545" s="12" customFormat="1" ht="22.8" customHeight="1">
      <c r="A545" s="12"/>
      <c r="B545" s="204"/>
      <c r="C545" s="205"/>
      <c r="D545" s="206" t="s">
        <v>71</v>
      </c>
      <c r="E545" s="218" t="s">
        <v>175</v>
      </c>
      <c r="F545" s="218" t="s">
        <v>746</v>
      </c>
      <c r="G545" s="205"/>
      <c r="H545" s="205"/>
      <c r="I545" s="208"/>
      <c r="J545" s="219">
        <f>BK545</f>
        <v>0</v>
      </c>
      <c r="K545" s="205"/>
      <c r="L545" s="210"/>
      <c r="M545" s="211"/>
      <c r="N545" s="212"/>
      <c r="O545" s="212"/>
      <c r="P545" s="213">
        <f>SUM(P546:P556)</f>
        <v>0</v>
      </c>
      <c r="Q545" s="212"/>
      <c r="R545" s="213">
        <f>SUM(R546:R556)</f>
        <v>0.022384000000000001</v>
      </c>
      <c r="S545" s="212"/>
      <c r="T545" s="214">
        <f>SUM(T546:T556)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15" t="s">
        <v>80</v>
      </c>
      <c r="AT545" s="216" t="s">
        <v>71</v>
      </c>
      <c r="AU545" s="216" t="s">
        <v>80</v>
      </c>
      <c r="AY545" s="215" t="s">
        <v>138</v>
      </c>
      <c r="BK545" s="217">
        <f>SUM(BK546:BK556)</f>
        <v>0</v>
      </c>
    </row>
    <row r="546" s="2" customFormat="1" ht="16.5" customHeight="1">
      <c r="A546" s="40"/>
      <c r="B546" s="41"/>
      <c r="C546" s="220" t="s">
        <v>1422</v>
      </c>
      <c r="D546" s="220" t="s">
        <v>140</v>
      </c>
      <c r="E546" s="221" t="s">
        <v>1435</v>
      </c>
      <c r="F546" s="222" t="s">
        <v>1436</v>
      </c>
      <c r="G546" s="223" t="s">
        <v>143</v>
      </c>
      <c r="H546" s="224">
        <v>25.600000000000001</v>
      </c>
      <c r="I546" s="225"/>
      <c r="J546" s="226">
        <f>ROUND(I546*H546,2)</f>
        <v>0</v>
      </c>
      <c r="K546" s="222" t="s">
        <v>144</v>
      </c>
      <c r="L546" s="46"/>
      <c r="M546" s="227" t="s">
        <v>19</v>
      </c>
      <c r="N546" s="228" t="s">
        <v>43</v>
      </c>
      <c r="O546" s="86"/>
      <c r="P546" s="229">
        <f>O546*H546</f>
        <v>0</v>
      </c>
      <c r="Q546" s="229">
        <v>0.00046000000000000001</v>
      </c>
      <c r="R546" s="229">
        <f>Q546*H546</f>
        <v>0.011776000000000002</v>
      </c>
      <c r="S546" s="229">
        <v>0</v>
      </c>
      <c r="T546" s="230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31" t="s">
        <v>145</v>
      </c>
      <c r="AT546" s="231" t="s">
        <v>140</v>
      </c>
      <c r="AU546" s="231" t="s">
        <v>82</v>
      </c>
      <c r="AY546" s="19" t="s">
        <v>138</v>
      </c>
      <c r="BE546" s="232">
        <f>IF(N546="základní",J546,0)</f>
        <v>0</v>
      </c>
      <c r="BF546" s="232">
        <f>IF(N546="snížená",J546,0)</f>
        <v>0</v>
      </c>
      <c r="BG546" s="232">
        <f>IF(N546="zákl. přenesená",J546,0)</f>
        <v>0</v>
      </c>
      <c r="BH546" s="232">
        <f>IF(N546="sníž. přenesená",J546,0)</f>
        <v>0</v>
      </c>
      <c r="BI546" s="232">
        <f>IF(N546="nulová",J546,0)</f>
        <v>0</v>
      </c>
      <c r="BJ546" s="19" t="s">
        <v>80</v>
      </c>
      <c r="BK546" s="232">
        <f>ROUND(I546*H546,2)</f>
        <v>0</v>
      </c>
      <c r="BL546" s="19" t="s">
        <v>145</v>
      </c>
      <c r="BM546" s="231" t="s">
        <v>2511</v>
      </c>
    </row>
    <row r="547" s="2" customFormat="1">
      <c r="A547" s="40"/>
      <c r="B547" s="41"/>
      <c r="C547" s="42"/>
      <c r="D547" s="233" t="s">
        <v>147</v>
      </c>
      <c r="E547" s="42"/>
      <c r="F547" s="234" t="s">
        <v>1436</v>
      </c>
      <c r="G547" s="42"/>
      <c r="H547" s="42"/>
      <c r="I547" s="138"/>
      <c r="J547" s="42"/>
      <c r="K547" s="42"/>
      <c r="L547" s="46"/>
      <c r="M547" s="235"/>
      <c r="N547" s="236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147</v>
      </c>
      <c r="AU547" s="19" t="s">
        <v>82</v>
      </c>
    </row>
    <row r="548" s="14" customFormat="1">
      <c r="A548" s="14"/>
      <c r="B548" s="249"/>
      <c r="C548" s="250"/>
      <c r="D548" s="233" t="s">
        <v>149</v>
      </c>
      <c r="E548" s="251" t="s">
        <v>19</v>
      </c>
      <c r="F548" s="252" t="s">
        <v>1438</v>
      </c>
      <c r="G548" s="250"/>
      <c r="H548" s="251" t="s">
        <v>19</v>
      </c>
      <c r="I548" s="253"/>
      <c r="J548" s="250"/>
      <c r="K548" s="250"/>
      <c r="L548" s="254"/>
      <c r="M548" s="255"/>
      <c r="N548" s="256"/>
      <c r="O548" s="256"/>
      <c r="P548" s="256"/>
      <c r="Q548" s="256"/>
      <c r="R548" s="256"/>
      <c r="S548" s="256"/>
      <c r="T548" s="25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8" t="s">
        <v>149</v>
      </c>
      <c r="AU548" s="258" t="s">
        <v>82</v>
      </c>
      <c r="AV548" s="14" t="s">
        <v>80</v>
      </c>
      <c r="AW548" s="14" t="s">
        <v>33</v>
      </c>
      <c r="AX548" s="14" t="s">
        <v>72</v>
      </c>
      <c r="AY548" s="258" t="s">
        <v>138</v>
      </c>
    </row>
    <row r="549" s="13" customFormat="1">
      <c r="A549" s="13"/>
      <c r="B549" s="237"/>
      <c r="C549" s="238"/>
      <c r="D549" s="233" t="s">
        <v>149</v>
      </c>
      <c r="E549" s="239" t="s">
        <v>19</v>
      </c>
      <c r="F549" s="240" t="s">
        <v>2512</v>
      </c>
      <c r="G549" s="238"/>
      <c r="H549" s="241">
        <v>25.600000000000001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7" t="s">
        <v>149</v>
      </c>
      <c r="AU549" s="247" t="s">
        <v>82</v>
      </c>
      <c r="AV549" s="13" t="s">
        <v>82</v>
      </c>
      <c r="AW549" s="13" t="s">
        <v>33</v>
      </c>
      <c r="AX549" s="13" t="s">
        <v>80</v>
      </c>
      <c r="AY549" s="247" t="s">
        <v>138</v>
      </c>
    </row>
    <row r="550" s="2" customFormat="1" ht="16.5" customHeight="1">
      <c r="A550" s="40"/>
      <c r="B550" s="41"/>
      <c r="C550" s="220" t="s">
        <v>1428</v>
      </c>
      <c r="D550" s="220" t="s">
        <v>140</v>
      </c>
      <c r="E550" s="221" t="s">
        <v>1441</v>
      </c>
      <c r="F550" s="222" t="s">
        <v>1442</v>
      </c>
      <c r="G550" s="223" t="s">
        <v>143</v>
      </c>
      <c r="H550" s="224">
        <v>30.399999999999999</v>
      </c>
      <c r="I550" s="225"/>
      <c r="J550" s="226">
        <f>ROUND(I550*H550,2)</f>
        <v>0</v>
      </c>
      <c r="K550" s="222" t="s">
        <v>144</v>
      </c>
      <c r="L550" s="46"/>
      <c r="M550" s="227" t="s">
        <v>19</v>
      </c>
      <c r="N550" s="228" t="s">
        <v>43</v>
      </c>
      <c r="O550" s="86"/>
      <c r="P550" s="229">
        <f>O550*H550</f>
        <v>0</v>
      </c>
      <c r="Q550" s="229">
        <v>0.00012999999999999999</v>
      </c>
      <c r="R550" s="229">
        <f>Q550*H550</f>
        <v>0.0039519999999999998</v>
      </c>
      <c r="S550" s="229">
        <v>0</v>
      </c>
      <c r="T550" s="230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31" t="s">
        <v>145</v>
      </c>
      <c r="AT550" s="231" t="s">
        <v>140</v>
      </c>
      <c r="AU550" s="231" t="s">
        <v>82</v>
      </c>
      <c r="AY550" s="19" t="s">
        <v>138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9" t="s">
        <v>80</v>
      </c>
      <c r="BK550" s="232">
        <f>ROUND(I550*H550,2)</f>
        <v>0</v>
      </c>
      <c r="BL550" s="19" t="s">
        <v>145</v>
      </c>
      <c r="BM550" s="231" t="s">
        <v>2513</v>
      </c>
    </row>
    <row r="551" s="2" customFormat="1">
      <c r="A551" s="40"/>
      <c r="B551" s="41"/>
      <c r="C551" s="42"/>
      <c r="D551" s="233" t="s">
        <v>147</v>
      </c>
      <c r="E551" s="42"/>
      <c r="F551" s="234" t="s">
        <v>1442</v>
      </c>
      <c r="G551" s="42"/>
      <c r="H551" s="42"/>
      <c r="I551" s="138"/>
      <c r="J551" s="42"/>
      <c r="K551" s="42"/>
      <c r="L551" s="46"/>
      <c r="M551" s="235"/>
      <c r="N551" s="236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147</v>
      </c>
      <c r="AU551" s="19" t="s">
        <v>82</v>
      </c>
    </row>
    <row r="552" s="13" customFormat="1">
      <c r="A552" s="13"/>
      <c r="B552" s="237"/>
      <c r="C552" s="238"/>
      <c r="D552" s="233" t="s">
        <v>149</v>
      </c>
      <c r="E552" s="239" t="s">
        <v>19</v>
      </c>
      <c r="F552" s="240" t="s">
        <v>2514</v>
      </c>
      <c r="G552" s="238"/>
      <c r="H552" s="241">
        <v>30.399999999999999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149</v>
      </c>
      <c r="AU552" s="247" t="s">
        <v>82</v>
      </c>
      <c r="AV552" s="13" t="s">
        <v>82</v>
      </c>
      <c r="AW552" s="13" t="s">
        <v>33</v>
      </c>
      <c r="AX552" s="13" t="s">
        <v>80</v>
      </c>
      <c r="AY552" s="247" t="s">
        <v>138</v>
      </c>
    </row>
    <row r="553" s="2" customFormat="1" ht="24" customHeight="1">
      <c r="A553" s="40"/>
      <c r="B553" s="41"/>
      <c r="C553" s="220" t="s">
        <v>1434</v>
      </c>
      <c r="D553" s="220" t="s">
        <v>140</v>
      </c>
      <c r="E553" s="221" t="s">
        <v>1446</v>
      </c>
      <c r="F553" s="222" t="s">
        <v>1447</v>
      </c>
      <c r="G553" s="223" t="s">
        <v>143</v>
      </c>
      <c r="H553" s="224">
        <v>12.800000000000001</v>
      </c>
      <c r="I553" s="225"/>
      <c r="J553" s="226">
        <f>ROUND(I553*H553,2)</f>
        <v>0</v>
      </c>
      <c r="K553" s="222" t="s">
        <v>144</v>
      </c>
      <c r="L553" s="46"/>
      <c r="M553" s="227" t="s">
        <v>19</v>
      </c>
      <c r="N553" s="228" t="s">
        <v>43</v>
      </c>
      <c r="O553" s="86"/>
      <c r="P553" s="229">
        <f>O553*H553</f>
        <v>0</v>
      </c>
      <c r="Q553" s="229">
        <v>0.00051999999999999995</v>
      </c>
      <c r="R553" s="229">
        <f>Q553*H553</f>
        <v>0.0066559999999999996</v>
      </c>
      <c r="S553" s="229">
        <v>0</v>
      </c>
      <c r="T553" s="230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1" t="s">
        <v>145</v>
      </c>
      <c r="AT553" s="231" t="s">
        <v>140</v>
      </c>
      <c r="AU553" s="231" t="s">
        <v>82</v>
      </c>
      <c r="AY553" s="19" t="s">
        <v>138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9" t="s">
        <v>80</v>
      </c>
      <c r="BK553" s="232">
        <f>ROUND(I553*H553,2)</f>
        <v>0</v>
      </c>
      <c r="BL553" s="19" t="s">
        <v>145</v>
      </c>
      <c r="BM553" s="231" t="s">
        <v>2515</v>
      </c>
    </row>
    <row r="554" s="2" customFormat="1">
      <c r="A554" s="40"/>
      <c r="B554" s="41"/>
      <c r="C554" s="42"/>
      <c r="D554" s="233" t="s">
        <v>147</v>
      </c>
      <c r="E554" s="42"/>
      <c r="F554" s="234" t="s">
        <v>1447</v>
      </c>
      <c r="G554" s="42"/>
      <c r="H554" s="42"/>
      <c r="I554" s="138"/>
      <c r="J554" s="42"/>
      <c r="K554" s="42"/>
      <c r="L554" s="46"/>
      <c r="M554" s="235"/>
      <c r="N554" s="236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147</v>
      </c>
      <c r="AU554" s="19" t="s">
        <v>82</v>
      </c>
    </row>
    <row r="555" s="14" customFormat="1">
      <c r="A555" s="14"/>
      <c r="B555" s="249"/>
      <c r="C555" s="250"/>
      <c r="D555" s="233" t="s">
        <v>149</v>
      </c>
      <c r="E555" s="251" t="s">
        <v>19</v>
      </c>
      <c r="F555" s="252" t="s">
        <v>1449</v>
      </c>
      <c r="G555" s="250"/>
      <c r="H555" s="251" t="s">
        <v>19</v>
      </c>
      <c r="I555" s="253"/>
      <c r="J555" s="250"/>
      <c r="K555" s="250"/>
      <c r="L555" s="254"/>
      <c r="M555" s="255"/>
      <c r="N555" s="256"/>
      <c r="O555" s="256"/>
      <c r="P555" s="256"/>
      <c r="Q555" s="256"/>
      <c r="R555" s="256"/>
      <c r="S555" s="256"/>
      <c r="T555" s="25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8" t="s">
        <v>149</v>
      </c>
      <c r="AU555" s="258" t="s">
        <v>82</v>
      </c>
      <c r="AV555" s="14" t="s">
        <v>80</v>
      </c>
      <c r="AW555" s="14" t="s">
        <v>33</v>
      </c>
      <c r="AX555" s="14" t="s">
        <v>72</v>
      </c>
      <c r="AY555" s="258" t="s">
        <v>138</v>
      </c>
    </row>
    <row r="556" s="13" customFormat="1">
      <c r="A556" s="13"/>
      <c r="B556" s="237"/>
      <c r="C556" s="238"/>
      <c r="D556" s="233" t="s">
        <v>149</v>
      </c>
      <c r="E556" s="239" t="s">
        <v>19</v>
      </c>
      <c r="F556" s="240" t="s">
        <v>2516</v>
      </c>
      <c r="G556" s="238"/>
      <c r="H556" s="241">
        <v>12.800000000000001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149</v>
      </c>
      <c r="AU556" s="247" t="s">
        <v>82</v>
      </c>
      <c r="AV556" s="13" t="s">
        <v>82</v>
      </c>
      <c r="AW556" s="13" t="s">
        <v>33</v>
      </c>
      <c r="AX556" s="13" t="s">
        <v>80</v>
      </c>
      <c r="AY556" s="247" t="s">
        <v>138</v>
      </c>
    </row>
    <row r="557" s="12" customFormat="1" ht="22.8" customHeight="1">
      <c r="A557" s="12"/>
      <c r="B557" s="204"/>
      <c r="C557" s="205"/>
      <c r="D557" s="206" t="s">
        <v>71</v>
      </c>
      <c r="E557" s="218" t="s">
        <v>188</v>
      </c>
      <c r="F557" s="218" t="s">
        <v>522</v>
      </c>
      <c r="G557" s="205"/>
      <c r="H557" s="205"/>
      <c r="I557" s="208"/>
      <c r="J557" s="219">
        <f>BK557</f>
        <v>0</v>
      </c>
      <c r="K557" s="205"/>
      <c r="L557" s="210"/>
      <c r="M557" s="211"/>
      <c r="N557" s="212"/>
      <c r="O557" s="212"/>
      <c r="P557" s="213">
        <f>SUM(P558:P562)</f>
        <v>0</v>
      </c>
      <c r="Q557" s="212"/>
      <c r="R557" s="213">
        <f>SUM(R558:R562)</f>
        <v>8.0000000000000013E-06</v>
      </c>
      <c r="S557" s="212"/>
      <c r="T557" s="214">
        <f>SUM(T558:T562)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5" t="s">
        <v>80</v>
      </c>
      <c r="AT557" s="216" t="s">
        <v>71</v>
      </c>
      <c r="AU557" s="216" t="s">
        <v>80</v>
      </c>
      <c r="AY557" s="215" t="s">
        <v>138</v>
      </c>
      <c r="BK557" s="217">
        <f>SUM(BK558:BK562)</f>
        <v>0</v>
      </c>
    </row>
    <row r="558" s="2" customFormat="1" ht="16.5" customHeight="1">
      <c r="A558" s="40"/>
      <c r="B558" s="41"/>
      <c r="C558" s="220" t="s">
        <v>1440</v>
      </c>
      <c r="D558" s="220" t="s">
        <v>140</v>
      </c>
      <c r="E558" s="221" t="s">
        <v>1452</v>
      </c>
      <c r="F558" s="222" t="s">
        <v>1453</v>
      </c>
      <c r="G558" s="223" t="s">
        <v>496</v>
      </c>
      <c r="H558" s="224">
        <v>0.80000000000000004</v>
      </c>
      <c r="I558" s="225"/>
      <c r="J558" s="226">
        <f>ROUND(I558*H558,2)</f>
        <v>0</v>
      </c>
      <c r="K558" s="222" t="s">
        <v>19</v>
      </c>
      <c r="L558" s="46"/>
      <c r="M558" s="227" t="s">
        <v>19</v>
      </c>
      <c r="N558" s="228" t="s">
        <v>43</v>
      </c>
      <c r="O558" s="86"/>
      <c r="P558" s="229">
        <f>O558*H558</f>
        <v>0</v>
      </c>
      <c r="Q558" s="229">
        <v>1.0000000000000001E-05</v>
      </c>
      <c r="R558" s="229">
        <f>Q558*H558</f>
        <v>8.0000000000000013E-06</v>
      </c>
      <c r="S558" s="229">
        <v>0</v>
      </c>
      <c r="T558" s="230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31" t="s">
        <v>145</v>
      </c>
      <c r="AT558" s="231" t="s">
        <v>140</v>
      </c>
      <c r="AU558" s="231" t="s">
        <v>82</v>
      </c>
      <c r="AY558" s="19" t="s">
        <v>138</v>
      </c>
      <c r="BE558" s="232">
        <f>IF(N558="základní",J558,0)</f>
        <v>0</v>
      </c>
      <c r="BF558" s="232">
        <f>IF(N558="snížená",J558,0)</f>
        <v>0</v>
      </c>
      <c r="BG558" s="232">
        <f>IF(N558="zákl. přenesená",J558,0)</f>
        <v>0</v>
      </c>
      <c r="BH558" s="232">
        <f>IF(N558="sníž. přenesená",J558,0)</f>
        <v>0</v>
      </c>
      <c r="BI558" s="232">
        <f>IF(N558="nulová",J558,0)</f>
        <v>0</v>
      </c>
      <c r="BJ558" s="19" t="s">
        <v>80</v>
      </c>
      <c r="BK558" s="232">
        <f>ROUND(I558*H558,2)</f>
        <v>0</v>
      </c>
      <c r="BL558" s="19" t="s">
        <v>145</v>
      </c>
      <c r="BM558" s="231" t="s">
        <v>2517</v>
      </c>
    </row>
    <row r="559" s="2" customFormat="1">
      <c r="A559" s="40"/>
      <c r="B559" s="41"/>
      <c r="C559" s="42"/>
      <c r="D559" s="233" t="s">
        <v>147</v>
      </c>
      <c r="E559" s="42"/>
      <c r="F559" s="234" t="s">
        <v>1453</v>
      </c>
      <c r="G559" s="42"/>
      <c r="H559" s="42"/>
      <c r="I559" s="138"/>
      <c r="J559" s="42"/>
      <c r="K559" s="42"/>
      <c r="L559" s="46"/>
      <c r="M559" s="235"/>
      <c r="N559" s="236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147</v>
      </c>
      <c r="AU559" s="19" t="s">
        <v>82</v>
      </c>
    </row>
    <row r="560" s="14" customFormat="1">
      <c r="A560" s="14"/>
      <c r="B560" s="249"/>
      <c r="C560" s="250"/>
      <c r="D560" s="233" t="s">
        <v>149</v>
      </c>
      <c r="E560" s="251" t="s">
        <v>19</v>
      </c>
      <c r="F560" s="252" t="s">
        <v>2105</v>
      </c>
      <c r="G560" s="250"/>
      <c r="H560" s="251" t="s">
        <v>19</v>
      </c>
      <c r="I560" s="253"/>
      <c r="J560" s="250"/>
      <c r="K560" s="250"/>
      <c r="L560" s="254"/>
      <c r="M560" s="255"/>
      <c r="N560" s="256"/>
      <c r="O560" s="256"/>
      <c r="P560" s="256"/>
      <c r="Q560" s="256"/>
      <c r="R560" s="256"/>
      <c r="S560" s="256"/>
      <c r="T560" s="25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8" t="s">
        <v>149</v>
      </c>
      <c r="AU560" s="258" t="s">
        <v>82</v>
      </c>
      <c r="AV560" s="14" t="s">
        <v>80</v>
      </c>
      <c r="AW560" s="14" t="s">
        <v>33</v>
      </c>
      <c r="AX560" s="14" t="s">
        <v>72</v>
      </c>
      <c r="AY560" s="258" t="s">
        <v>138</v>
      </c>
    </row>
    <row r="561" s="13" customFormat="1">
      <c r="A561" s="13"/>
      <c r="B561" s="237"/>
      <c r="C561" s="238"/>
      <c r="D561" s="233" t="s">
        <v>149</v>
      </c>
      <c r="E561" s="239" t="s">
        <v>19</v>
      </c>
      <c r="F561" s="240" t="s">
        <v>1456</v>
      </c>
      <c r="G561" s="238"/>
      <c r="H561" s="241">
        <v>0.80000000000000004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149</v>
      </c>
      <c r="AU561" s="247" t="s">
        <v>82</v>
      </c>
      <c r="AV561" s="13" t="s">
        <v>82</v>
      </c>
      <c r="AW561" s="13" t="s">
        <v>33</v>
      </c>
      <c r="AX561" s="13" t="s">
        <v>80</v>
      </c>
      <c r="AY561" s="247" t="s">
        <v>138</v>
      </c>
    </row>
    <row r="562" s="14" customFormat="1">
      <c r="A562" s="14"/>
      <c r="B562" s="249"/>
      <c r="C562" s="250"/>
      <c r="D562" s="233" t="s">
        <v>149</v>
      </c>
      <c r="E562" s="251" t="s">
        <v>19</v>
      </c>
      <c r="F562" s="252" t="s">
        <v>1457</v>
      </c>
      <c r="G562" s="250"/>
      <c r="H562" s="251" t="s">
        <v>19</v>
      </c>
      <c r="I562" s="253"/>
      <c r="J562" s="250"/>
      <c r="K562" s="250"/>
      <c r="L562" s="254"/>
      <c r="M562" s="255"/>
      <c r="N562" s="256"/>
      <c r="O562" s="256"/>
      <c r="P562" s="256"/>
      <c r="Q562" s="256"/>
      <c r="R562" s="256"/>
      <c r="S562" s="256"/>
      <c r="T562" s="25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8" t="s">
        <v>149</v>
      </c>
      <c r="AU562" s="258" t="s">
        <v>82</v>
      </c>
      <c r="AV562" s="14" t="s">
        <v>80</v>
      </c>
      <c r="AW562" s="14" t="s">
        <v>33</v>
      </c>
      <c r="AX562" s="14" t="s">
        <v>72</v>
      </c>
      <c r="AY562" s="258" t="s">
        <v>138</v>
      </c>
    </row>
    <row r="563" s="12" customFormat="1" ht="22.8" customHeight="1">
      <c r="A563" s="12"/>
      <c r="B563" s="204"/>
      <c r="C563" s="205"/>
      <c r="D563" s="206" t="s">
        <v>71</v>
      </c>
      <c r="E563" s="218" t="s">
        <v>194</v>
      </c>
      <c r="F563" s="218" t="s">
        <v>529</v>
      </c>
      <c r="G563" s="205"/>
      <c r="H563" s="205"/>
      <c r="I563" s="208"/>
      <c r="J563" s="219">
        <f>BK563</f>
        <v>0</v>
      </c>
      <c r="K563" s="205"/>
      <c r="L563" s="210"/>
      <c r="M563" s="211"/>
      <c r="N563" s="212"/>
      <c r="O563" s="212"/>
      <c r="P563" s="213">
        <f>SUM(P564:P713)</f>
        <v>0</v>
      </c>
      <c r="Q563" s="212"/>
      <c r="R563" s="213">
        <f>SUM(R564:R713)</f>
        <v>20.541547399999999</v>
      </c>
      <c r="S563" s="212"/>
      <c r="T563" s="214">
        <f>SUM(T564:T713)</f>
        <v>406.61032000000006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5" t="s">
        <v>80</v>
      </c>
      <c r="AT563" s="216" t="s">
        <v>71</v>
      </c>
      <c r="AU563" s="216" t="s">
        <v>80</v>
      </c>
      <c r="AY563" s="215" t="s">
        <v>138</v>
      </c>
      <c r="BK563" s="217">
        <f>SUM(BK564:BK713)</f>
        <v>0</v>
      </c>
    </row>
    <row r="564" s="2" customFormat="1" ht="24" customHeight="1">
      <c r="A564" s="40"/>
      <c r="B564" s="41"/>
      <c r="C564" s="220" t="s">
        <v>1445</v>
      </c>
      <c r="D564" s="220" t="s">
        <v>140</v>
      </c>
      <c r="E564" s="221" t="s">
        <v>1459</v>
      </c>
      <c r="F564" s="222" t="s">
        <v>1460</v>
      </c>
      <c r="G564" s="223" t="s">
        <v>496</v>
      </c>
      <c r="H564" s="224">
        <v>60</v>
      </c>
      <c r="I564" s="225"/>
      <c r="J564" s="226">
        <f>ROUND(I564*H564,2)</f>
        <v>0</v>
      </c>
      <c r="K564" s="222" t="s">
        <v>144</v>
      </c>
      <c r="L564" s="46"/>
      <c r="M564" s="227" t="s">
        <v>19</v>
      </c>
      <c r="N564" s="228" t="s">
        <v>43</v>
      </c>
      <c r="O564" s="86"/>
      <c r="P564" s="229">
        <f>O564*H564</f>
        <v>0</v>
      </c>
      <c r="Q564" s="229">
        <v>0.01517</v>
      </c>
      <c r="R564" s="229">
        <f>Q564*H564</f>
        <v>0.91020000000000001</v>
      </c>
      <c r="S564" s="229">
        <v>0</v>
      </c>
      <c r="T564" s="230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31" t="s">
        <v>145</v>
      </c>
      <c r="AT564" s="231" t="s">
        <v>140</v>
      </c>
      <c r="AU564" s="231" t="s">
        <v>82</v>
      </c>
      <c r="AY564" s="19" t="s">
        <v>138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9" t="s">
        <v>80</v>
      </c>
      <c r="BK564" s="232">
        <f>ROUND(I564*H564,2)</f>
        <v>0</v>
      </c>
      <c r="BL564" s="19" t="s">
        <v>145</v>
      </c>
      <c r="BM564" s="231" t="s">
        <v>2518</v>
      </c>
    </row>
    <row r="565" s="2" customFormat="1">
      <c r="A565" s="40"/>
      <c r="B565" s="41"/>
      <c r="C565" s="42"/>
      <c r="D565" s="233" t="s">
        <v>147</v>
      </c>
      <c r="E565" s="42"/>
      <c r="F565" s="234" t="s">
        <v>1460</v>
      </c>
      <c r="G565" s="42"/>
      <c r="H565" s="42"/>
      <c r="I565" s="138"/>
      <c r="J565" s="42"/>
      <c r="K565" s="42"/>
      <c r="L565" s="46"/>
      <c r="M565" s="235"/>
      <c r="N565" s="236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147</v>
      </c>
      <c r="AU565" s="19" t="s">
        <v>82</v>
      </c>
    </row>
    <row r="566" s="14" customFormat="1">
      <c r="A566" s="14"/>
      <c r="B566" s="249"/>
      <c r="C566" s="250"/>
      <c r="D566" s="233" t="s">
        <v>149</v>
      </c>
      <c r="E566" s="251" t="s">
        <v>19</v>
      </c>
      <c r="F566" s="252" t="s">
        <v>1462</v>
      </c>
      <c r="G566" s="250"/>
      <c r="H566" s="251" t="s">
        <v>19</v>
      </c>
      <c r="I566" s="253"/>
      <c r="J566" s="250"/>
      <c r="K566" s="250"/>
      <c r="L566" s="254"/>
      <c r="M566" s="255"/>
      <c r="N566" s="256"/>
      <c r="O566" s="256"/>
      <c r="P566" s="256"/>
      <c r="Q566" s="256"/>
      <c r="R566" s="256"/>
      <c r="S566" s="256"/>
      <c r="T566" s="25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8" t="s">
        <v>149</v>
      </c>
      <c r="AU566" s="258" t="s">
        <v>82</v>
      </c>
      <c r="AV566" s="14" t="s">
        <v>80</v>
      </c>
      <c r="AW566" s="14" t="s">
        <v>33</v>
      </c>
      <c r="AX566" s="14" t="s">
        <v>72</v>
      </c>
      <c r="AY566" s="258" t="s">
        <v>138</v>
      </c>
    </row>
    <row r="567" s="13" customFormat="1">
      <c r="A567" s="13"/>
      <c r="B567" s="237"/>
      <c r="C567" s="238"/>
      <c r="D567" s="233" t="s">
        <v>149</v>
      </c>
      <c r="E567" s="239" t="s">
        <v>19</v>
      </c>
      <c r="F567" s="240" t="s">
        <v>2519</v>
      </c>
      <c r="G567" s="238"/>
      <c r="H567" s="241">
        <v>30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149</v>
      </c>
      <c r="AU567" s="247" t="s">
        <v>82</v>
      </c>
      <c r="AV567" s="13" t="s">
        <v>82</v>
      </c>
      <c r="AW567" s="13" t="s">
        <v>33</v>
      </c>
      <c r="AX567" s="13" t="s">
        <v>72</v>
      </c>
      <c r="AY567" s="247" t="s">
        <v>138</v>
      </c>
    </row>
    <row r="568" s="13" customFormat="1">
      <c r="A568" s="13"/>
      <c r="B568" s="237"/>
      <c r="C568" s="238"/>
      <c r="D568" s="233" t="s">
        <v>149</v>
      </c>
      <c r="E568" s="239" t="s">
        <v>19</v>
      </c>
      <c r="F568" s="240" t="s">
        <v>2520</v>
      </c>
      <c r="G568" s="238"/>
      <c r="H568" s="241">
        <v>30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149</v>
      </c>
      <c r="AU568" s="247" t="s">
        <v>82</v>
      </c>
      <c r="AV568" s="13" t="s">
        <v>82</v>
      </c>
      <c r="AW568" s="13" t="s">
        <v>33</v>
      </c>
      <c r="AX568" s="13" t="s">
        <v>72</v>
      </c>
      <c r="AY568" s="247" t="s">
        <v>138</v>
      </c>
    </row>
    <row r="569" s="15" customFormat="1">
      <c r="A569" s="15"/>
      <c r="B569" s="276"/>
      <c r="C569" s="277"/>
      <c r="D569" s="233" t="s">
        <v>149</v>
      </c>
      <c r="E569" s="278" t="s">
        <v>19</v>
      </c>
      <c r="F569" s="279" t="s">
        <v>953</v>
      </c>
      <c r="G569" s="277"/>
      <c r="H569" s="280">
        <v>60</v>
      </c>
      <c r="I569" s="281"/>
      <c r="J569" s="277"/>
      <c r="K569" s="277"/>
      <c r="L569" s="282"/>
      <c r="M569" s="283"/>
      <c r="N569" s="284"/>
      <c r="O569" s="284"/>
      <c r="P569" s="284"/>
      <c r="Q569" s="284"/>
      <c r="R569" s="284"/>
      <c r="S569" s="284"/>
      <c r="T569" s="28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86" t="s">
        <v>149</v>
      </c>
      <c r="AU569" s="286" t="s">
        <v>82</v>
      </c>
      <c r="AV569" s="15" t="s">
        <v>145</v>
      </c>
      <c r="AW569" s="15" t="s">
        <v>33</v>
      </c>
      <c r="AX569" s="15" t="s">
        <v>80</v>
      </c>
      <c r="AY569" s="286" t="s">
        <v>138</v>
      </c>
    </row>
    <row r="570" s="2" customFormat="1" ht="24" customHeight="1">
      <c r="A570" s="40"/>
      <c r="B570" s="41"/>
      <c r="C570" s="220" t="s">
        <v>1451</v>
      </c>
      <c r="D570" s="220" t="s">
        <v>140</v>
      </c>
      <c r="E570" s="221" t="s">
        <v>1466</v>
      </c>
      <c r="F570" s="222" t="s">
        <v>1467</v>
      </c>
      <c r="G570" s="223" t="s">
        <v>496</v>
      </c>
      <c r="H570" s="224">
        <v>8</v>
      </c>
      <c r="I570" s="225"/>
      <c r="J570" s="226">
        <f>ROUND(I570*H570,2)</f>
        <v>0</v>
      </c>
      <c r="K570" s="222" t="s">
        <v>144</v>
      </c>
      <c r="L570" s="46"/>
      <c r="M570" s="227" t="s">
        <v>19</v>
      </c>
      <c r="N570" s="228" t="s">
        <v>43</v>
      </c>
      <c r="O570" s="86"/>
      <c r="P570" s="229">
        <f>O570*H570</f>
        <v>0</v>
      </c>
      <c r="Q570" s="229">
        <v>0.039600000000000003</v>
      </c>
      <c r="R570" s="229">
        <f>Q570*H570</f>
        <v>0.31680000000000003</v>
      </c>
      <c r="S570" s="229">
        <v>0</v>
      </c>
      <c r="T570" s="230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31" t="s">
        <v>145</v>
      </c>
      <c r="AT570" s="231" t="s">
        <v>140</v>
      </c>
      <c r="AU570" s="231" t="s">
        <v>82</v>
      </c>
      <c r="AY570" s="19" t="s">
        <v>138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9" t="s">
        <v>80</v>
      </c>
      <c r="BK570" s="232">
        <f>ROUND(I570*H570,2)</f>
        <v>0</v>
      </c>
      <c r="BL570" s="19" t="s">
        <v>145</v>
      </c>
      <c r="BM570" s="231" t="s">
        <v>2521</v>
      </c>
    </row>
    <row r="571" s="2" customFormat="1">
      <c r="A571" s="40"/>
      <c r="B571" s="41"/>
      <c r="C571" s="42"/>
      <c r="D571" s="233" t="s">
        <v>147</v>
      </c>
      <c r="E571" s="42"/>
      <c r="F571" s="234" t="s">
        <v>1467</v>
      </c>
      <c r="G571" s="42"/>
      <c r="H571" s="42"/>
      <c r="I571" s="138"/>
      <c r="J571" s="42"/>
      <c r="K571" s="42"/>
      <c r="L571" s="46"/>
      <c r="M571" s="235"/>
      <c r="N571" s="236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147</v>
      </c>
      <c r="AU571" s="19" t="s">
        <v>82</v>
      </c>
    </row>
    <row r="572" s="13" customFormat="1">
      <c r="A572" s="13"/>
      <c r="B572" s="237"/>
      <c r="C572" s="238"/>
      <c r="D572" s="233" t="s">
        <v>149</v>
      </c>
      <c r="E572" s="239" t="s">
        <v>19</v>
      </c>
      <c r="F572" s="240" t="s">
        <v>2522</v>
      </c>
      <c r="G572" s="238"/>
      <c r="H572" s="241">
        <v>8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149</v>
      </c>
      <c r="AU572" s="247" t="s">
        <v>82</v>
      </c>
      <c r="AV572" s="13" t="s">
        <v>82</v>
      </c>
      <c r="AW572" s="13" t="s">
        <v>33</v>
      </c>
      <c r="AX572" s="13" t="s">
        <v>80</v>
      </c>
      <c r="AY572" s="247" t="s">
        <v>138</v>
      </c>
    </row>
    <row r="573" s="2" customFormat="1" ht="24" customHeight="1">
      <c r="A573" s="40"/>
      <c r="B573" s="41"/>
      <c r="C573" s="220" t="s">
        <v>1458</v>
      </c>
      <c r="D573" s="220" t="s">
        <v>140</v>
      </c>
      <c r="E573" s="221" t="s">
        <v>1471</v>
      </c>
      <c r="F573" s="222" t="s">
        <v>2111</v>
      </c>
      <c r="G573" s="223" t="s">
        <v>496</v>
      </c>
      <c r="H573" s="224">
        <v>32</v>
      </c>
      <c r="I573" s="225"/>
      <c r="J573" s="226">
        <f>ROUND(I573*H573,2)</f>
        <v>0</v>
      </c>
      <c r="K573" s="222" t="s">
        <v>144</v>
      </c>
      <c r="L573" s="46"/>
      <c r="M573" s="227" t="s">
        <v>19</v>
      </c>
      <c r="N573" s="228" t="s">
        <v>43</v>
      </c>
      <c r="O573" s="86"/>
      <c r="P573" s="229">
        <f>O573*H573</f>
        <v>0</v>
      </c>
      <c r="Q573" s="229">
        <v>0.071050000000000002</v>
      </c>
      <c r="R573" s="229">
        <f>Q573*H573</f>
        <v>2.2736000000000001</v>
      </c>
      <c r="S573" s="229">
        <v>0</v>
      </c>
      <c r="T573" s="230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31" t="s">
        <v>145</v>
      </c>
      <c r="AT573" s="231" t="s">
        <v>140</v>
      </c>
      <c r="AU573" s="231" t="s">
        <v>82</v>
      </c>
      <c r="AY573" s="19" t="s">
        <v>138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9" t="s">
        <v>80</v>
      </c>
      <c r="BK573" s="232">
        <f>ROUND(I573*H573,2)</f>
        <v>0</v>
      </c>
      <c r="BL573" s="19" t="s">
        <v>145</v>
      </c>
      <c r="BM573" s="231" t="s">
        <v>2523</v>
      </c>
    </row>
    <row r="574" s="2" customFormat="1">
      <c r="A574" s="40"/>
      <c r="B574" s="41"/>
      <c r="C574" s="42"/>
      <c r="D574" s="233" t="s">
        <v>147</v>
      </c>
      <c r="E574" s="42"/>
      <c r="F574" s="234" t="s">
        <v>1472</v>
      </c>
      <c r="G574" s="42"/>
      <c r="H574" s="42"/>
      <c r="I574" s="138"/>
      <c r="J574" s="42"/>
      <c r="K574" s="42"/>
      <c r="L574" s="46"/>
      <c r="M574" s="235"/>
      <c r="N574" s="236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147</v>
      </c>
      <c r="AU574" s="19" t="s">
        <v>82</v>
      </c>
    </row>
    <row r="575" s="14" customFormat="1">
      <c r="A575" s="14"/>
      <c r="B575" s="249"/>
      <c r="C575" s="250"/>
      <c r="D575" s="233" t="s">
        <v>149</v>
      </c>
      <c r="E575" s="251" t="s">
        <v>19</v>
      </c>
      <c r="F575" s="252" t="s">
        <v>1474</v>
      </c>
      <c r="G575" s="250"/>
      <c r="H575" s="251" t="s">
        <v>19</v>
      </c>
      <c r="I575" s="253"/>
      <c r="J575" s="250"/>
      <c r="K575" s="250"/>
      <c r="L575" s="254"/>
      <c r="M575" s="255"/>
      <c r="N575" s="256"/>
      <c r="O575" s="256"/>
      <c r="P575" s="256"/>
      <c r="Q575" s="256"/>
      <c r="R575" s="256"/>
      <c r="S575" s="256"/>
      <c r="T575" s="25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8" t="s">
        <v>149</v>
      </c>
      <c r="AU575" s="258" t="s">
        <v>82</v>
      </c>
      <c r="AV575" s="14" t="s">
        <v>80</v>
      </c>
      <c r="AW575" s="14" t="s">
        <v>33</v>
      </c>
      <c r="AX575" s="14" t="s">
        <v>72</v>
      </c>
      <c r="AY575" s="258" t="s">
        <v>138</v>
      </c>
    </row>
    <row r="576" s="14" customFormat="1">
      <c r="A576" s="14"/>
      <c r="B576" s="249"/>
      <c r="C576" s="250"/>
      <c r="D576" s="233" t="s">
        <v>149</v>
      </c>
      <c r="E576" s="251" t="s">
        <v>19</v>
      </c>
      <c r="F576" s="252" t="s">
        <v>1475</v>
      </c>
      <c r="G576" s="250"/>
      <c r="H576" s="251" t="s">
        <v>19</v>
      </c>
      <c r="I576" s="253"/>
      <c r="J576" s="250"/>
      <c r="K576" s="250"/>
      <c r="L576" s="254"/>
      <c r="M576" s="255"/>
      <c r="N576" s="256"/>
      <c r="O576" s="256"/>
      <c r="P576" s="256"/>
      <c r="Q576" s="256"/>
      <c r="R576" s="256"/>
      <c r="S576" s="256"/>
      <c r="T576" s="25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8" t="s">
        <v>149</v>
      </c>
      <c r="AU576" s="258" t="s">
        <v>82</v>
      </c>
      <c r="AV576" s="14" t="s">
        <v>80</v>
      </c>
      <c r="AW576" s="14" t="s">
        <v>33</v>
      </c>
      <c r="AX576" s="14" t="s">
        <v>72</v>
      </c>
      <c r="AY576" s="258" t="s">
        <v>138</v>
      </c>
    </row>
    <row r="577" s="13" customFormat="1">
      <c r="A577" s="13"/>
      <c r="B577" s="237"/>
      <c r="C577" s="238"/>
      <c r="D577" s="233" t="s">
        <v>149</v>
      </c>
      <c r="E577" s="239" t="s">
        <v>19</v>
      </c>
      <c r="F577" s="240" t="s">
        <v>2113</v>
      </c>
      <c r="G577" s="238"/>
      <c r="H577" s="241">
        <v>32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149</v>
      </c>
      <c r="AU577" s="247" t="s">
        <v>82</v>
      </c>
      <c r="AV577" s="13" t="s">
        <v>82</v>
      </c>
      <c r="AW577" s="13" t="s">
        <v>33</v>
      </c>
      <c r="AX577" s="13" t="s">
        <v>80</v>
      </c>
      <c r="AY577" s="247" t="s">
        <v>138</v>
      </c>
    </row>
    <row r="578" s="2" customFormat="1" ht="16.5" customHeight="1">
      <c r="A578" s="40"/>
      <c r="B578" s="41"/>
      <c r="C578" s="220" t="s">
        <v>1465</v>
      </c>
      <c r="D578" s="220" t="s">
        <v>140</v>
      </c>
      <c r="E578" s="221" t="s">
        <v>1478</v>
      </c>
      <c r="F578" s="222" t="s">
        <v>1479</v>
      </c>
      <c r="G578" s="223" t="s">
        <v>526</v>
      </c>
      <c r="H578" s="224">
        <v>10</v>
      </c>
      <c r="I578" s="225"/>
      <c r="J578" s="226">
        <f>ROUND(I578*H578,2)</f>
        <v>0</v>
      </c>
      <c r="K578" s="222" t="s">
        <v>19</v>
      </c>
      <c r="L578" s="46"/>
      <c r="M578" s="227" t="s">
        <v>19</v>
      </c>
      <c r="N578" s="228" t="s">
        <v>43</v>
      </c>
      <c r="O578" s="86"/>
      <c r="P578" s="229">
        <f>O578*H578</f>
        <v>0</v>
      </c>
      <c r="Q578" s="229">
        <v>0</v>
      </c>
      <c r="R578" s="229">
        <f>Q578*H578</f>
        <v>0</v>
      </c>
      <c r="S578" s="229">
        <v>0</v>
      </c>
      <c r="T578" s="230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31" t="s">
        <v>145</v>
      </c>
      <c r="AT578" s="231" t="s">
        <v>140</v>
      </c>
      <c r="AU578" s="231" t="s">
        <v>82</v>
      </c>
      <c r="AY578" s="19" t="s">
        <v>138</v>
      </c>
      <c r="BE578" s="232">
        <f>IF(N578="základní",J578,0)</f>
        <v>0</v>
      </c>
      <c r="BF578" s="232">
        <f>IF(N578="snížená",J578,0)</f>
        <v>0</v>
      </c>
      <c r="BG578" s="232">
        <f>IF(N578="zákl. přenesená",J578,0)</f>
        <v>0</v>
      </c>
      <c r="BH578" s="232">
        <f>IF(N578="sníž. přenesená",J578,0)</f>
        <v>0</v>
      </c>
      <c r="BI578" s="232">
        <f>IF(N578="nulová",J578,0)</f>
        <v>0</v>
      </c>
      <c r="BJ578" s="19" t="s">
        <v>80</v>
      </c>
      <c r="BK578" s="232">
        <f>ROUND(I578*H578,2)</f>
        <v>0</v>
      </c>
      <c r="BL578" s="19" t="s">
        <v>145</v>
      </c>
      <c r="BM578" s="231" t="s">
        <v>2524</v>
      </c>
    </row>
    <row r="579" s="2" customFormat="1">
      <c r="A579" s="40"/>
      <c r="B579" s="41"/>
      <c r="C579" s="42"/>
      <c r="D579" s="233" t="s">
        <v>147</v>
      </c>
      <c r="E579" s="42"/>
      <c r="F579" s="234" t="s">
        <v>1479</v>
      </c>
      <c r="G579" s="42"/>
      <c r="H579" s="42"/>
      <c r="I579" s="138"/>
      <c r="J579" s="42"/>
      <c r="K579" s="42"/>
      <c r="L579" s="46"/>
      <c r="M579" s="235"/>
      <c r="N579" s="236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147</v>
      </c>
      <c r="AU579" s="19" t="s">
        <v>82</v>
      </c>
    </row>
    <row r="580" s="14" customFormat="1">
      <c r="A580" s="14"/>
      <c r="B580" s="249"/>
      <c r="C580" s="250"/>
      <c r="D580" s="233" t="s">
        <v>149</v>
      </c>
      <c r="E580" s="251" t="s">
        <v>19</v>
      </c>
      <c r="F580" s="252" t="s">
        <v>1481</v>
      </c>
      <c r="G580" s="250"/>
      <c r="H580" s="251" t="s">
        <v>19</v>
      </c>
      <c r="I580" s="253"/>
      <c r="J580" s="250"/>
      <c r="K580" s="250"/>
      <c r="L580" s="254"/>
      <c r="M580" s="255"/>
      <c r="N580" s="256"/>
      <c r="O580" s="256"/>
      <c r="P580" s="256"/>
      <c r="Q580" s="256"/>
      <c r="R580" s="256"/>
      <c r="S580" s="256"/>
      <c r="T580" s="25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8" t="s">
        <v>149</v>
      </c>
      <c r="AU580" s="258" t="s">
        <v>82</v>
      </c>
      <c r="AV580" s="14" t="s">
        <v>80</v>
      </c>
      <c r="AW580" s="14" t="s">
        <v>33</v>
      </c>
      <c r="AX580" s="14" t="s">
        <v>72</v>
      </c>
      <c r="AY580" s="258" t="s">
        <v>138</v>
      </c>
    </row>
    <row r="581" s="14" customFormat="1">
      <c r="A581" s="14"/>
      <c r="B581" s="249"/>
      <c r="C581" s="250"/>
      <c r="D581" s="233" t="s">
        <v>149</v>
      </c>
      <c r="E581" s="251" t="s">
        <v>19</v>
      </c>
      <c r="F581" s="252" t="s">
        <v>1457</v>
      </c>
      <c r="G581" s="250"/>
      <c r="H581" s="251" t="s">
        <v>19</v>
      </c>
      <c r="I581" s="253"/>
      <c r="J581" s="250"/>
      <c r="K581" s="250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149</v>
      </c>
      <c r="AU581" s="258" t="s">
        <v>82</v>
      </c>
      <c r="AV581" s="14" t="s">
        <v>80</v>
      </c>
      <c r="AW581" s="14" t="s">
        <v>33</v>
      </c>
      <c r="AX581" s="14" t="s">
        <v>72</v>
      </c>
      <c r="AY581" s="258" t="s">
        <v>138</v>
      </c>
    </row>
    <row r="582" s="13" customFormat="1">
      <c r="A582" s="13"/>
      <c r="B582" s="237"/>
      <c r="C582" s="238"/>
      <c r="D582" s="233" t="s">
        <v>149</v>
      </c>
      <c r="E582" s="239" t="s">
        <v>19</v>
      </c>
      <c r="F582" s="240" t="s">
        <v>1482</v>
      </c>
      <c r="G582" s="238"/>
      <c r="H582" s="241">
        <v>4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149</v>
      </c>
      <c r="AU582" s="247" t="s">
        <v>82</v>
      </c>
      <c r="AV582" s="13" t="s">
        <v>82</v>
      </c>
      <c r="AW582" s="13" t="s">
        <v>33</v>
      </c>
      <c r="AX582" s="13" t="s">
        <v>72</v>
      </c>
      <c r="AY582" s="247" t="s">
        <v>138</v>
      </c>
    </row>
    <row r="583" s="13" customFormat="1">
      <c r="A583" s="13"/>
      <c r="B583" s="237"/>
      <c r="C583" s="238"/>
      <c r="D583" s="233" t="s">
        <v>149</v>
      </c>
      <c r="E583" s="239" t="s">
        <v>19</v>
      </c>
      <c r="F583" s="240" t="s">
        <v>1483</v>
      </c>
      <c r="G583" s="238"/>
      <c r="H583" s="241">
        <v>6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149</v>
      </c>
      <c r="AU583" s="247" t="s">
        <v>82</v>
      </c>
      <c r="AV583" s="13" t="s">
        <v>82</v>
      </c>
      <c r="AW583" s="13" t="s">
        <v>33</v>
      </c>
      <c r="AX583" s="13" t="s">
        <v>72</v>
      </c>
      <c r="AY583" s="247" t="s">
        <v>138</v>
      </c>
    </row>
    <row r="584" s="15" customFormat="1">
      <c r="A584" s="15"/>
      <c r="B584" s="276"/>
      <c r="C584" s="277"/>
      <c r="D584" s="233" t="s">
        <v>149</v>
      </c>
      <c r="E584" s="278" t="s">
        <v>19</v>
      </c>
      <c r="F584" s="279" t="s">
        <v>953</v>
      </c>
      <c r="G584" s="277"/>
      <c r="H584" s="280">
        <v>10</v>
      </c>
      <c r="I584" s="281"/>
      <c r="J584" s="277"/>
      <c r="K584" s="277"/>
      <c r="L584" s="282"/>
      <c r="M584" s="283"/>
      <c r="N584" s="284"/>
      <c r="O584" s="284"/>
      <c r="P584" s="284"/>
      <c r="Q584" s="284"/>
      <c r="R584" s="284"/>
      <c r="S584" s="284"/>
      <c r="T584" s="28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86" t="s">
        <v>149</v>
      </c>
      <c r="AU584" s="286" t="s">
        <v>82</v>
      </c>
      <c r="AV584" s="15" t="s">
        <v>145</v>
      </c>
      <c r="AW584" s="15" t="s">
        <v>33</v>
      </c>
      <c r="AX584" s="15" t="s">
        <v>80</v>
      </c>
      <c r="AY584" s="286" t="s">
        <v>138</v>
      </c>
    </row>
    <row r="585" s="2" customFormat="1" ht="16.5" customHeight="1">
      <c r="A585" s="40"/>
      <c r="B585" s="41"/>
      <c r="C585" s="220" t="s">
        <v>1470</v>
      </c>
      <c r="D585" s="220" t="s">
        <v>140</v>
      </c>
      <c r="E585" s="221" t="s">
        <v>1485</v>
      </c>
      <c r="F585" s="222" t="s">
        <v>1486</v>
      </c>
      <c r="G585" s="223" t="s">
        <v>526</v>
      </c>
      <c r="H585" s="224">
        <v>2</v>
      </c>
      <c r="I585" s="225"/>
      <c r="J585" s="226">
        <f>ROUND(I585*H585,2)</f>
        <v>0</v>
      </c>
      <c r="K585" s="222" t="s">
        <v>144</v>
      </c>
      <c r="L585" s="46"/>
      <c r="M585" s="227" t="s">
        <v>19</v>
      </c>
      <c r="N585" s="228" t="s">
        <v>43</v>
      </c>
      <c r="O585" s="86"/>
      <c r="P585" s="229">
        <f>O585*H585</f>
        <v>0</v>
      </c>
      <c r="Q585" s="229">
        <v>0.085419999999999996</v>
      </c>
      <c r="R585" s="229">
        <f>Q585*H585</f>
        <v>0.17083999999999999</v>
      </c>
      <c r="S585" s="229">
        <v>0</v>
      </c>
      <c r="T585" s="230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31" t="s">
        <v>145</v>
      </c>
      <c r="AT585" s="231" t="s">
        <v>140</v>
      </c>
      <c r="AU585" s="231" t="s">
        <v>82</v>
      </c>
      <c r="AY585" s="19" t="s">
        <v>138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9" t="s">
        <v>80</v>
      </c>
      <c r="BK585" s="232">
        <f>ROUND(I585*H585,2)</f>
        <v>0</v>
      </c>
      <c r="BL585" s="19" t="s">
        <v>145</v>
      </c>
      <c r="BM585" s="231" t="s">
        <v>2525</v>
      </c>
    </row>
    <row r="586" s="2" customFormat="1">
      <c r="A586" s="40"/>
      <c r="B586" s="41"/>
      <c r="C586" s="42"/>
      <c r="D586" s="233" t="s">
        <v>147</v>
      </c>
      <c r="E586" s="42"/>
      <c r="F586" s="234" t="s">
        <v>1486</v>
      </c>
      <c r="G586" s="42"/>
      <c r="H586" s="42"/>
      <c r="I586" s="138"/>
      <c r="J586" s="42"/>
      <c r="K586" s="42"/>
      <c r="L586" s="46"/>
      <c r="M586" s="235"/>
      <c r="N586" s="236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147</v>
      </c>
      <c r="AU586" s="19" t="s">
        <v>82</v>
      </c>
    </row>
    <row r="587" s="13" customFormat="1">
      <c r="A587" s="13"/>
      <c r="B587" s="237"/>
      <c r="C587" s="238"/>
      <c r="D587" s="233" t="s">
        <v>149</v>
      </c>
      <c r="E587" s="239" t="s">
        <v>19</v>
      </c>
      <c r="F587" s="240" t="s">
        <v>1488</v>
      </c>
      <c r="G587" s="238"/>
      <c r="H587" s="241">
        <v>2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149</v>
      </c>
      <c r="AU587" s="247" t="s">
        <v>82</v>
      </c>
      <c r="AV587" s="13" t="s">
        <v>82</v>
      </c>
      <c r="AW587" s="13" t="s">
        <v>33</v>
      </c>
      <c r="AX587" s="13" t="s">
        <v>80</v>
      </c>
      <c r="AY587" s="247" t="s">
        <v>138</v>
      </c>
    </row>
    <row r="588" s="2" customFormat="1" ht="24" customHeight="1">
      <c r="A588" s="40"/>
      <c r="B588" s="41"/>
      <c r="C588" s="220" t="s">
        <v>1477</v>
      </c>
      <c r="D588" s="220" t="s">
        <v>140</v>
      </c>
      <c r="E588" s="221" t="s">
        <v>862</v>
      </c>
      <c r="F588" s="222" t="s">
        <v>863</v>
      </c>
      <c r="G588" s="223" t="s">
        <v>496</v>
      </c>
      <c r="H588" s="224">
        <v>23</v>
      </c>
      <c r="I588" s="225"/>
      <c r="J588" s="226">
        <f>ROUND(I588*H588,2)</f>
        <v>0</v>
      </c>
      <c r="K588" s="222" t="s">
        <v>144</v>
      </c>
      <c r="L588" s="46"/>
      <c r="M588" s="227" t="s">
        <v>19</v>
      </c>
      <c r="N588" s="228" t="s">
        <v>43</v>
      </c>
      <c r="O588" s="86"/>
      <c r="P588" s="229">
        <f>O588*H588</f>
        <v>0</v>
      </c>
      <c r="Q588" s="229">
        <v>3.0000000000000001E-05</v>
      </c>
      <c r="R588" s="229">
        <f>Q588*H588</f>
        <v>0.00068999999999999997</v>
      </c>
      <c r="S588" s="229">
        <v>0</v>
      </c>
      <c r="T588" s="230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31" t="s">
        <v>145</v>
      </c>
      <c r="AT588" s="231" t="s">
        <v>140</v>
      </c>
      <c r="AU588" s="231" t="s">
        <v>82</v>
      </c>
      <c r="AY588" s="19" t="s">
        <v>138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9" t="s">
        <v>80</v>
      </c>
      <c r="BK588" s="232">
        <f>ROUND(I588*H588,2)</f>
        <v>0</v>
      </c>
      <c r="BL588" s="19" t="s">
        <v>145</v>
      </c>
      <c r="BM588" s="231" t="s">
        <v>2526</v>
      </c>
    </row>
    <row r="589" s="2" customFormat="1">
      <c r="A589" s="40"/>
      <c r="B589" s="41"/>
      <c r="C589" s="42"/>
      <c r="D589" s="233" t="s">
        <v>147</v>
      </c>
      <c r="E589" s="42"/>
      <c r="F589" s="234" t="s">
        <v>863</v>
      </c>
      <c r="G589" s="42"/>
      <c r="H589" s="42"/>
      <c r="I589" s="138"/>
      <c r="J589" s="42"/>
      <c r="K589" s="42"/>
      <c r="L589" s="46"/>
      <c r="M589" s="235"/>
      <c r="N589" s="236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147</v>
      </c>
      <c r="AU589" s="19" t="s">
        <v>82</v>
      </c>
    </row>
    <row r="590" s="13" customFormat="1">
      <c r="A590" s="13"/>
      <c r="B590" s="237"/>
      <c r="C590" s="238"/>
      <c r="D590" s="233" t="s">
        <v>149</v>
      </c>
      <c r="E590" s="239" t="s">
        <v>19</v>
      </c>
      <c r="F590" s="240" t="s">
        <v>2527</v>
      </c>
      <c r="G590" s="238"/>
      <c r="H590" s="241">
        <v>23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149</v>
      </c>
      <c r="AU590" s="247" t="s">
        <v>82</v>
      </c>
      <c r="AV590" s="13" t="s">
        <v>82</v>
      </c>
      <c r="AW590" s="13" t="s">
        <v>33</v>
      </c>
      <c r="AX590" s="13" t="s">
        <v>80</v>
      </c>
      <c r="AY590" s="247" t="s">
        <v>138</v>
      </c>
    </row>
    <row r="591" s="2" customFormat="1" ht="24" customHeight="1">
      <c r="A591" s="40"/>
      <c r="B591" s="41"/>
      <c r="C591" s="220" t="s">
        <v>1484</v>
      </c>
      <c r="D591" s="220" t="s">
        <v>140</v>
      </c>
      <c r="E591" s="221" t="s">
        <v>867</v>
      </c>
      <c r="F591" s="222" t="s">
        <v>868</v>
      </c>
      <c r="G591" s="223" t="s">
        <v>496</v>
      </c>
      <c r="H591" s="224">
        <v>46</v>
      </c>
      <c r="I591" s="225"/>
      <c r="J591" s="226">
        <f>ROUND(I591*H591,2)</f>
        <v>0</v>
      </c>
      <c r="K591" s="222" t="s">
        <v>144</v>
      </c>
      <c r="L591" s="46"/>
      <c r="M591" s="227" t="s">
        <v>19</v>
      </c>
      <c r="N591" s="228" t="s">
        <v>43</v>
      </c>
      <c r="O591" s="86"/>
      <c r="P591" s="229">
        <f>O591*H591</f>
        <v>0</v>
      </c>
      <c r="Q591" s="229">
        <v>0.00014999999999999999</v>
      </c>
      <c r="R591" s="229">
        <f>Q591*H591</f>
        <v>0.006899999999999999</v>
      </c>
      <c r="S591" s="229">
        <v>0</v>
      </c>
      <c r="T591" s="230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31" t="s">
        <v>145</v>
      </c>
      <c r="AT591" s="231" t="s">
        <v>140</v>
      </c>
      <c r="AU591" s="231" t="s">
        <v>82</v>
      </c>
      <c r="AY591" s="19" t="s">
        <v>138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9" t="s">
        <v>80</v>
      </c>
      <c r="BK591" s="232">
        <f>ROUND(I591*H591,2)</f>
        <v>0</v>
      </c>
      <c r="BL591" s="19" t="s">
        <v>145</v>
      </c>
      <c r="BM591" s="231" t="s">
        <v>2528</v>
      </c>
    </row>
    <row r="592" s="2" customFormat="1">
      <c r="A592" s="40"/>
      <c r="B592" s="41"/>
      <c r="C592" s="42"/>
      <c r="D592" s="233" t="s">
        <v>147</v>
      </c>
      <c r="E592" s="42"/>
      <c r="F592" s="234" t="s">
        <v>868</v>
      </c>
      <c r="G592" s="42"/>
      <c r="H592" s="42"/>
      <c r="I592" s="138"/>
      <c r="J592" s="42"/>
      <c r="K592" s="42"/>
      <c r="L592" s="46"/>
      <c r="M592" s="235"/>
      <c r="N592" s="236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147</v>
      </c>
      <c r="AU592" s="19" t="s">
        <v>82</v>
      </c>
    </row>
    <row r="593" s="13" customFormat="1">
      <c r="A593" s="13"/>
      <c r="B593" s="237"/>
      <c r="C593" s="238"/>
      <c r="D593" s="233" t="s">
        <v>149</v>
      </c>
      <c r="E593" s="239" t="s">
        <v>19</v>
      </c>
      <c r="F593" s="240" t="s">
        <v>2529</v>
      </c>
      <c r="G593" s="238"/>
      <c r="H593" s="241">
        <v>46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149</v>
      </c>
      <c r="AU593" s="247" t="s">
        <v>82</v>
      </c>
      <c r="AV593" s="13" t="s">
        <v>82</v>
      </c>
      <c r="AW593" s="13" t="s">
        <v>33</v>
      </c>
      <c r="AX593" s="13" t="s">
        <v>80</v>
      </c>
      <c r="AY593" s="247" t="s">
        <v>138</v>
      </c>
    </row>
    <row r="594" s="2" customFormat="1" ht="24" customHeight="1">
      <c r="A594" s="40"/>
      <c r="B594" s="41"/>
      <c r="C594" s="220" t="s">
        <v>1489</v>
      </c>
      <c r="D594" s="220" t="s">
        <v>140</v>
      </c>
      <c r="E594" s="221" t="s">
        <v>887</v>
      </c>
      <c r="F594" s="222" t="s">
        <v>888</v>
      </c>
      <c r="G594" s="223" t="s">
        <v>496</v>
      </c>
      <c r="H594" s="224">
        <v>23</v>
      </c>
      <c r="I594" s="225"/>
      <c r="J594" s="226">
        <f>ROUND(I594*H594,2)</f>
        <v>0</v>
      </c>
      <c r="K594" s="222" t="s">
        <v>144</v>
      </c>
      <c r="L594" s="46"/>
      <c r="M594" s="227" t="s">
        <v>19</v>
      </c>
      <c r="N594" s="228" t="s">
        <v>43</v>
      </c>
      <c r="O594" s="86"/>
      <c r="P594" s="229">
        <f>O594*H594</f>
        <v>0</v>
      </c>
      <c r="Q594" s="229">
        <v>0.00011</v>
      </c>
      <c r="R594" s="229">
        <f>Q594*H594</f>
        <v>0.0025300000000000001</v>
      </c>
      <c r="S594" s="229">
        <v>0</v>
      </c>
      <c r="T594" s="230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31" t="s">
        <v>145</v>
      </c>
      <c r="AT594" s="231" t="s">
        <v>140</v>
      </c>
      <c r="AU594" s="231" t="s">
        <v>82</v>
      </c>
      <c r="AY594" s="19" t="s">
        <v>138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9" t="s">
        <v>80</v>
      </c>
      <c r="BK594" s="232">
        <f>ROUND(I594*H594,2)</f>
        <v>0</v>
      </c>
      <c r="BL594" s="19" t="s">
        <v>145</v>
      </c>
      <c r="BM594" s="231" t="s">
        <v>2530</v>
      </c>
    </row>
    <row r="595" s="2" customFormat="1">
      <c r="A595" s="40"/>
      <c r="B595" s="41"/>
      <c r="C595" s="42"/>
      <c r="D595" s="233" t="s">
        <v>147</v>
      </c>
      <c r="E595" s="42"/>
      <c r="F595" s="234" t="s">
        <v>888</v>
      </c>
      <c r="G595" s="42"/>
      <c r="H595" s="42"/>
      <c r="I595" s="138"/>
      <c r="J595" s="42"/>
      <c r="K595" s="42"/>
      <c r="L595" s="46"/>
      <c r="M595" s="235"/>
      <c r="N595" s="236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147</v>
      </c>
      <c r="AU595" s="19" t="s">
        <v>82</v>
      </c>
    </row>
    <row r="596" s="13" customFormat="1">
      <c r="A596" s="13"/>
      <c r="B596" s="237"/>
      <c r="C596" s="238"/>
      <c r="D596" s="233" t="s">
        <v>149</v>
      </c>
      <c r="E596" s="239" t="s">
        <v>19</v>
      </c>
      <c r="F596" s="240" t="s">
        <v>2531</v>
      </c>
      <c r="G596" s="238"/>
      <c r="H596" s="241">
        <v>23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7" t="s">
        <v>149</v>
      </c>
      <c r="AU596" s="247" t="s">
        <v>82</v>
      </c>
      <c r="AV596" s="13" t="s">
        <v>82</v>
      </c>
      <c r="AW596" s="13" t="s">
        <v>33</v>
      </c>
      <c r="AX596" s="13" t="s">
        <v>80</v>
      </c>
      <c r="AY596" s="247" t="s">
        <v>138</v>
      </c>
    </row>
    <row r="597" s="2" customFormat="1" ht="24" customHeight="1">
      <c r="A597" s="40"/>
      <c r="B597" s="41"/>
      <c r="C597" s="220" t="s">
        <v>1492</v>
      </c>
      <c r="D597" s="220" t="s">
        <v>140</v>
      </c>
      <c r="E597" s="221" t="s">
        <v>892</v>
      </c>
      <c r="F597" s="222" t="s">
        <v>893</v>
      </c>
      <c r="G597" s="223" t="s">
        <v>496</v>
      </c>
      <c r="H597" s="224">
        <v>46</v>
      </c>
      <c r="I597" s="225"/>
      <c r="J597" s="226">
        <f>ROUND(I597*H597,2)</f>
        <v>0</v>
      </c>
      <c r="K597" s="222" t="s">
        <v>144</v>
      </c>
      <c r="L597" s="46"/>
      <c r="M597" s="227" t="s">
        <v>19</v>
      </c>
      <c r="N597" s="228" t="s">
        <v>43</v>
      </c>
      <c r="O597" s="86"/>
      <c r="P597" s="229">
        <f>O597*H597</f>
        <v>0</v>
      </c>
      <c r="Q597" s="229">
        <v>0.00064999999999999997</v>
      </c>
      <c r="R597" s="229">
        <f>Q597*H597</f>
        <v>0.029899999999999999</v>
      </c>
      <c r="S597" s="229">
        <v>0</v>
      </c>
      <c r="T597" s="230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31" t="s">
        <v>145</v>
      </c>
      <c r="AT597" s="231" t="s">
        <v>140</v>
      </c>
      <c r="AU597" s="231" t="s">
        <v>82</v>
      </c>
      <c r="AY597" s="19" t="s">
        <v>138</v>
      </c>
      <c r="BE597" s="232">
        <f>IF(N597="základní",J597,0)</f>
        <v>0</v>
      </c>
      <c r="BF597" s="232">
        <f>IF(N597="snížená",J597,0)</f>
        <v>0</v>
      </c>
      <c r="BG597" s="232">
        <f>IF(N597="zákl. přenesená",J597,0)</f>
        <v>0</v>
      </c>
      <c r="BH597" s="232">
        <f>IF(N597="sníž. přenesená",J597,0)</f>
        <v>0</v>
      </c>
      <c r="BI597" s="232">
        <f>IF(N597="nulová",J597,0)</f>
        <v>0</v>
      </c>
      <c r="BJ597" s="19" t="s">
        <v>80</v>
      </c>
      <c r="BK597" s="232">
        <f>ROUND(I597*H597,2)</f>
        <v>0</v>
      </c>
      <c r="BL597" s="19" t="s">
        <v>145</v>
      </c>
      <c r="BM597" s="231" t="s">
        <v>2532</v>
      </c>
    </row>
    <row r="598" s="2" customFormat="1">
      <c r="A598" s="40"/>
      <c r="B598" s="41"/>
      <c r="C598" s="42"/>
      <c r="D598" s="233" t="s">
        <v>147</v>
      </c>
      <c r="E598" s="42"/>
      <c r="F598" s="234" t="s">
        <v>893</v>
      </c>
      <c r="G598" s="42"/>
      <c r="H598" s="42"/>
      <c r="I598" s="138"/>
      <c r="J598" s="42"/>
      <c r="K598" s="42"/>
      <c r="L598" s="46"/>
      <c r="M598" s="235"/>
      <c r="N598" s="236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147</v>
      </c>
      <c r="AU598" s="19" t="s">
        <v>82</v>
      </c>
    </row>
    <row r="599" s="13" customFormat="1">
      <c r="A599" s="13"/>
      <c r="B599" s="237"/>
      <c r="C599" s="238"/>
      <c r="D599" s="233" t="s">
        <v>149</v>
      </c>
      <c r="E599" s="239" t="s">
        <v>19</v>
      </c>
      <c r="F599" s="240" t="s">
        <v>2533</v>
      </c>
      <c r="G599" s="238"/>
      <c r="H599" s="241">
        <v>46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7" t="s">
        <v>149</v>
      </c>
      <c r="AU599" s="247" t="s">
        <v>82</v>
      </c>
      <c r="AV599" s="13" t="s">
        <v>82</v>
      </c>
      <c r="AW599" s="13" t="s">
        <v>33</v>
      </c>
      <c r="AX599" s="13" t="s">
        <v>80</v>
      </c>
      <c r="AY599" s="247" t="s">
        <v>138</v>
      </c>
    </row>
    <row r="600" s="2" customFormat="1" ht="16.5" customHeight="1">
      <c r="A600" s="40"/>
      <c r="B600" s="41"/>
      <c r="C600" s="220" t="s">
        <v>1495</v>
      </c>
      <c r="D600" s="220" t="s">
        <v>140</v>
      </c>
      <c r="E600" s="221" t="s">
        <v>907</v>
      </c>
      <c r="F600" s="222" t="s">
        <v>908</v>
      </c>
      <c r="G600" s="223" t="s">
        <v>496</v>
      </c>
      <c r="H600" s="224">
        <v>69</v>
      </c>
      <c r="I600" s="225"/>
      <c r="J600" s="226">
        <f>ROUND(I600*H600,2)</f>
        <v>0</v>
      </c>
      <c r="K600" s="222" t="s">
        <v>144</v>
      </c>
      <c r="L600" s="46"/>
      <c r="M600" s="227" t="s">
        <v>19</v>
      </c>
      <c r="N600" s="228" t="s">
        <v>43</v>
      </c>
      <c r="O600" s="86"/>
      <c r="P600" s="229">
        <f>O600*H600</f>
        <v>0</v>
      </c>
      <c r="Q600" s="229">
        <v>0</v>
      </c>
      <c r="R600" s="229">
        <f>Q600*H600</f>
        <v>0</v>
      </c>
      <c r="S600" s="229">
        <v>0</v>
      </c>
      <c r="T600" s="230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31" t="s">
        <v>145</v>
      </c>
      <c r="AT600" s="231" t="s">
        <v>140</v>
      </c>
      <c r="AU600" s="231" t="s">
        <v>82</v>
      </c>
      <c r="AY600" s="19" t="s">
        <v>138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19" t="s">
        <v>80</v>
      </c>
      <c r="BK600" s="232">
        <f>ROUND(I600*H600,2)</f>
        <v>0</v>
      </c>
      <c r="BL600" s="19" t="s">
        <v>145</v>
      </c>
      <c r="BM600" s="231" t="s">
        <v>2534</v>
      </c>
    </row>
    <row r="601" s="2" customFormat="1">
      <c r="A601" s="40"/>
      <c r="B601" s="41"/>
      <c r="C601" s="42"/>
      <c r="D601" s="233" t="s">
        <v>147</v>
      </c>
      <c r="E601" s="42"/>
      <c r="F601" s="234" t="s">
        <v>908</v>
      </c>
      <c r="G601" s="42"/>
      <c r="H601" s="42"/>
      <c r="I601" s="138"/>
      <c r="J601" s="42"/>
      <c r="K601" s="42"/>
      <c r="L601" s="46"/>
      <c r="M601" s="235"/>
      <c r="N601" s="236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147</v>
      </c>
      <c r="AU601" s="19" t="s">
        <v>82</v>
      </c>
    </row>
    <row r="602" s="13" customFormat="1">
      <c r="A602" s="13"/>
      <c r="B602" s="237"/>
      <c r="C602" s="238"/>
      <c r="D602" s="233" t="s">
        <v>149</v>
      </c>
      <c r="E602" s="239" t="s">
        <v>19</v>
      </c>
      <c r="F602" s="240" t="s">
        <v>2535</v>
      </c>
      <c r="G602" s="238"/>
      <c r="H602" s="241">
        <v>46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149</v>
      </c>
      <c r="AU602" s="247" t="s">
        <v>82</v>
      </c>
      <c r="AV602" s="13" t="s">
        <v>82</v>
      </c>
      <c r="AW602" s="13" t="s">
        <v>33</v>
      </c>
      <c r="AX602" s="13" t="s">
        <v>72</v>
      </c>
      <c r="AY602" s="247" t="s">
        <v>138</v>
      </c>
    </row>
    <row r="603" s="13" customFormat="1">
      <c r="A603" s="13"/>
      <c r="B603" s="237"/>
      <c r="C603" s="238"/>
      <c r="D603" s="233" t="s">
        <v>149</v>
      </c>
      <c r="E603" s="239" t="s">
        <v>19</v>
      </c>
      <c r="F603" s="240" t="s">
        <v>2536</v>
      </c>
      <c r="G603" s="238"/>
      <c r="H603" s="241">
        <v>23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149</v>
      </c>
      <c r="AU603" s="247" t="s">
        <v>82</v>
      </c>
      <c r="AV603" s="13" t="s">
        <v>82</v>
      </c>
      <c r="AW603" s="13" t="s">
        <v>33</v>
      </c>
      <c r="AX603" s="13" t="s">
        <v>72</v>
      </c>
      <c r="AY603" s="247" t="s">
        <v>138</v>
      </c>
    </row>
    <row r="604" s="15" customFormat="1">
      <c r="A604" s="15"/>
      <c r="B604" s="276"/>
      <c r="C604" s="277"/>
      <c r="D604" s="233" t="s">
        <v>149</v>
      </c>
      <c r="E604" s="278" t="s">
        <v>19</v>
      </c>
      <c r="F604" s="279" t="s">
        <v>953</v>
      </c>
      <c r="G604" s="277"/>
      <c r="H604" s="280">
        <v>69</v>
      </c>
      <c r="I604" s="281"/>
      <c r="J604" s="277"/>
      <c r="K604" s="277"/>
      <c r="L604" s="282"/>
      <c r="M604" s="283"/>
      <c r="N604" s="284"/>
      <c r="O604" s="284"/>
      <c r="P604" s="284"/>
      <c r="Q604" s="284"/>
      <c r="R604" s="284"/>
      <c r="S604" s="284"/>
      <c r="T604" s="28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86" t="s">
        <v>149</v>
      </c>
      <c r="AU604" s="286" t="s">
        <v>82</v>
      </c>
      <c r="AV604" s="15" t="s">
        <v>145</v>
      </c>
      <c r="AW604" s="15" t="s">
        <v>33</v>
      </c>
      <c r="AX604" s="15" t="s">
        <v>80</v>
      </c>
      <c r="AY604" s="286" t="s">
        <v>138</v>
      </c>
    </row>
    <row r="605" s="2" customFormat="1" ht="24" customHeight="1">
      <c r="A605" s="40"/>
      <c r="B605" s="41"/>
      <c r="C605" s="220" t="s">
        <v>1498</v>
      </c>
      <c r="D605" s="220" t="s">
        <v>140</v>
      </c>
      <c r="E605" s="221" t="s">
        <v>1506</v>
      </c>
      <c r="F605" s="222" t="s">
        <v>1507</v>
      </c>
      <c r="G605" s="223" t="s">
        <v>496</v>
      </c>
      <c r="H605" s="224">
        <v>12</v>
      </c>
      <c r="I605" s="225"/>
      <c r="J605" s="226">
        <f>ROUND(I605*H605,2)</f>
        <v>0</v>
      </c>
      <c r="K605" s="222" t="s">
        <v>144</v>
      </c>
      <c r="L605" s="46"/>
      <c r="M605" s="227" t="s">
        <v>19</v>
      </c>
      <c r="N605" s="228" t="s">
        <v>43</v>
      </c>
      <c r="O605" s="86"/>
      <c r="P605" s="229">
        <f>O605*H605</f>
        <v>0</v>
      </c>
      <c r="Q605" s="229">
        <v>0.15540000000000001</v>
      </c>
      <c r="R605" s="229">
        <f>Q605*H605</f>
        <v>1.8648000000000002</v>
      </c>
      <c r="S605" s="229">
        <v>0</v>
      </c>
      <c r="T605" s="230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31" t="s">
        <v>145</v>
      </c>
      <c r="AT605" s="231" t="s">
        <v>140</v>
      </c>
      <c r="AU605" s="231" t="s">
        <v>82</v>
      </c>
      <c r="AY605" s="19" t="s">
        <v>138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19" t="s">
        <v>80</v>
      </c>
      <c r="BK605" s="232">
        <f>ROUND(I605*H605,2)</f>
        <v>0</v>
      </c>
      <c r="BL605" s="19" t="s">
        <v>145</v>
      </c>
      <c r="BM605" s="231" t="s">
        <v>2537</v>
      </c>
    </row>
    <row r="606" s="2" customFormat="1">
      <c r="A606" s="40"/>
      <c r="B606" s="41"/>
      <c r="C606" s="42"/>
      <c r="D606" s="233" t="s">
        <v>147</v>
      </c>
      <c r="E606" s="42"/>
      <c r="F606" s="234" t="s">
        <v>1507</v>
      </c>
      <c r="G606" s="42"/>
      <c r="H606" s="42"/>
      <c r="I606" s="138"/>
      <c r="J606" s="42"/>
      <c r="K606" s="42"/>
      <c r="L606" s="46"/>
      <c r="M606" s="235"/>
      <c r="N606" s="236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147</v>
      </c>
      <c r="AU606" s="19" t="s">
        <v>82</v>
      </c>
    </row>
    <row r="607" s="14" customFormat="1">
      <c r="A607" s="14"/>
      <c r="B607" s="249"/>
      <c r="C607" s="250"/>
      <c r="D607" s="233" t="s">
        <v>149</v>
      </c>
      <c r="E607" s="251" t="s">
        <v>19</v>
      </c>
      <c r="F607" s="252" t="s">
        <v>1509</v>
      </c>
      <c r="G607" s="250"/>
      <c r="H607" s="251" t="s">
        <v>19</v>
      </c>
      <c r="I607" s="253"/>
      <c r="J607" s="250"/>
      <c r="K607" s="250"/>
      <c r="L607" s="254"/>
      <c r="M607" s="255"/>
      <c r="N607" s="256"/>
      <c r="O607" s="256"/>
      <c r="P607" s="256"/>
      <c r="Q607" s="256"/>
      <c r="R607" s="256"/>
      <c r="S607" s="256"/>
      <c r="T607" s="25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8" t="s">
        <v>149</v>
      </c>
      <c r="AU607" s="258" t="s">
        <v>82</v>
      </c>
      <c r="AV607" s="14" t="s">
        <v>80</v>
      </c>
      <c r="AW607" s="14" t="s">
        <v>33</v>
      </c>
      <c r="AX607" s="14" t="s">
        <v>72</v>
      </c>
      <c r="AY607" s="258" t="s">
        <v>138</v>
      </c>
    </row>
    <row r="608" s="13" customFormat="1">
      <c r="A608" s="13"/>
      <c r="B608" s="237"/>
      <c r="C608" s="238"/>
      <c r="D608" s="233" t="s">
        <v>149</v>
      </c>
      <c r="E608" s="239" t="s">
        <v>19</v>
      </c>
      <c r="F608" s="240" t="s">
        <v>1510</v>
      </c>
      <c r="G608" s="238"/>
      <c r="H608" s="241">
        <v>12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7" t="s">
        <v>149</v>
      </c>
      <c r="AU608" s="247" t="s">
        <v>82</v>
      </c>
      <c r="AV608" s="13" t="s">
        <v>82</v>
      </c>
      <c r="AW608" s="13" t="s">
        <v>33</v>
      </c>
      <c r="AX608" s="13" t="s">
        <v>80</v>
      </c>
      <c r="AY608" s="247" t="s">
        <v>138</v>
      </c>
    </row>
    <row r="609" s="2" customFormat="1" ht="16.5" customHeight="1">
      <c r="A609" s="40"/>
      <c r="B609" s="41"/>
      <c r="C609" s="259" t="s">
        <v>1501</v>
      </c>
      <c r="D609" s="259" t="s">
        <v>268</v>
      </c>
      <c r="E609" s="260" t="s">
        <v>1512</v>
      </c>
      <c r="F609" s="261" t="s">
        <v>1513</v>
      </c>
      <c r="G609" s="262" t="s">
        <v>496</v>
      </c>
      <c r="H609" s="263">
        <v>12.6</v>
      </c>
      <c r="I609" s="264"/>
      <c r="J609" s="265">
        <f>ROUND(I609*H609,2)</f>
        <v>0</v>
      </c>
      <c r="K609" s="261" t="s">
        <v>144</v>
      </c>
      <c r="L609" s="266"/>
      <c r="M609" s="267" t="s">
        <v>19</v>
      </c>
      <c r="N609" s="268" t="s">
        <v>43</v>
      </c>
      <c r="O609" s="86"/>
      <c r="P609" s="229">
        <f>O609*H609</f>
        <v>0</v>
      </c>
      <c r="Q609" s="229">
        <v>0.10199999999999999</v>
      </c>
      <c r="R609" s="229">
        <f>Q609*H609</f>
        <v>1.2851999999999999</v>
      </c>
      <c r="S609" s="229">
        <v>0</v>
      </c>
      <c r="T609" s="230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31" t="s">
        <v>188</v>
      </c>
      <c r="AT609" s="231" t="s">
        <v>268</v>
      </c>
      <c r="AU609" s="231" t="s">
        <v>82</v>
      </c>
      <c r="AY609" s="19" t="s">
        <v>138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9" t="s">
        <v>80</v>
      </c>
      <c r="BK609" s="232">
        <f>ROUND(I609*H609,2)</f>
        <v>0</v>
      </c>
      <c r="BL609" s="19" t="s">
        <v>145</v>
      </c>
      <c r="BM609" s="231" t="s">
        <v>2538</v>
      </c>
    </row>
    <row r="610" s="2" customFormat="1">
      <c r="A610" s="40"/>
      <c r="B610" s="41"/>
      <c r="C610" s="42"/>
      <c r="D610" s="233" t="s">
        <v>147</v>
      </c>
      <c r="E610" s="42"/>
      <c r="F610" s="234" t="s">
        <v>1513</v>
      </c>
      <c r="G610" s="42"/>
      <c r="H610" s="42"/>
      <c r="I610" s="138"/>
      <c r="J610" s="42"/>
      <c r="K610" s="42"/>
      <c r="L610" s="46"/>
      <c r="M610" s="235"/>
      <c r="N610" s="236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147</v>
      </c>
      <c r="AU610" s="19" t="s">
        <v>82</v>
      </c>
    </row>
    <row r="611" s="14" customFormat="1">
      <c r="A611" s="14"/>
      <c r="B611" s="249"/>
      <c r="C611" s="250"/>
      <c r="D611" s="233" t="s">
        <v>149</v>
      </c>
      <c r="E611" s="251" t="s">
        <v>19</v>
      </c>
      <c r="F611" s="252" t="s">
        <v>1515</v>
      </c>
      <c r="G611" s="250"/>
      <c r="H611" s="251" t="s">
        <v>19</v>
      </c>
      <c r="I611" s="253"/>
      <c r="J611" s="250"/>
      <c r="K611" s="250"/>
      <c r="L611" s="254"/>
      <c r="M611" s="255"/>
      <c r="N611" s="256"/>
      <c r="O611" s="256"/>
      <c r="P611" s="256"/>
      <c r="Q611" s="256"/>
      <c r="R611" s="256"/>
      <c r="S611" s="256"/>
      <c r="T611" s="25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8" t="s">
        <v>149</v>
      </c>
      <c r="AU611" s="258" t="s">
        <v>82</v>
      </c>
      <c r="AV611" s="14" t="s">
        <v>80</v>
      </c>
      <c r="AW611" s="14" t="s">
        <v>33</v>
      </c>
      <c r="AX611" s="14" t="s">
        <v>72</v>
      </c>
      <c r="AY611" s="258" t="s">
        <v>138</v>
      </c>
    </row>
    <row r="612" s="13" customFormat="1">
      <c r="A612" s="13"/>
      <c r="B612" s="237"/>
      <c r="C612" s="238"/>
      <c r="D612" s="233" t="s">
        <v>149</v>
      </c>
      <c r="E612" s="239" t="s">
        <v>19</v>
      </c>
      <c r="F612" s="240" t="s">
        <v>1516</v>
      </c>
      <c r="G612" s="238"/>
      <c r="H612" s="241">
        <v>12.6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149</v>
      </c>
      <c r="AU612" s="247" t="s">
        <v>82</v>
      </c>
      <c r="AV612" s="13" t="s">
        <v>82</v>
      </c>
      <c r="AW612" s="13" t="s">
        <v>33</v>
      </c>
      <c r="AX612" s="13" t="s">
        <v>80</v>
      </c>
      <c r="AY612" s="247" t="s">
        <v>138</v>
      </c>
    </row>
    <row r="613" s="2" customFormat="1" ht="24" customHeight="1">
      <c r="A613" s="40"/>
      <c r="B613" s="41"/>
      <c r="C613" s="220" t="s">
        <v>1505</v>
      </c>
      <c r="D613" s="220" t="s">
        <v>140</v>
      </c>
      <c r="E613" s="221" t="s">
        <v>1518</v>
      </c>
      <c r="F613" s="222" t="s">
        <v>1519</v>
      </c>
      <c r="G613" s="223" t="s">
        <v>496</v>
      </c>
      <c r="H613" s="224">
        <v>34.200000000000003</v>
      </c>
      <c r="I613" s="225"/>
      <c r="J613" s="226">
        <f>ROUND(I613*H613,2)</f>
        <v>0</v>
      </c>
      <c r="K613" s="222" t="s">
        <v>144</v>
      </c>
      <c r="L613" s="46"/>
      <c r="M613" s="227" t="s">
        <v>19</v>
      </c>
      <c r="N613" s="228" t="s">
        <v>43</v>
      </c>
      <c r="O613" s="86"/>
      <c r="P613" s="229">
        <f>O613*H613</f>
        <v>0</v>
      </c>
      <c r="Q613" s="229">
        <v>0.1295</v>
      </c>
      <c r="R613" s="229">
        <f>Q613*H613</f>
        <v>4.4289000000000005</v>
      </c>
      <c r="S613" s="229">
        <v>0</v>
      </c>
      <c r="T613" s="230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31" t="s">
        <v>145</v>
      </c>
      <c r="AT613" s="231" t="s">
        <v>140</v>
      </c>
      <c r="AU613" s="231" t="s">
        <v>82</v>
      </c>
      <c r="AY613" s="19" t="s">
        <v>138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19" t="s">
        <v>80</v>
      </c>
      <c r="BK613" s="232">
        <f>ROUND(I613*H613,2)</f>
        <v>0</v>
      </c>
      <c r="BL613" s="19" t="s">
        <v>145</v>
      </c>
      <c r="BM613" s="231" t="s">
        <v>2539</v>
      </c>
    </row>
    <row r="614" s="2" customFormat="1">
      <c r="A614" s="40"/>
      <c r="B614" s="41"/>
      <c r="C614" s="42"/>
      <c r="D614" s="233" t="s">
        <v>147</v>
      </c>
      <c r="E614" s="42"/>
      <c r="F614" s="234" t="s">
        <v>1519</v>
      </c>
      <c r="G614" s="42"/>
      <c r="H614" s="42"/>
      <c r="I614" s="138"/>
      <c r="J614" s="42"/>
      <c r="K614" s="42"/>
      <c r="L614" s="46"/>
      <c r="M614" s="235"/>
      <c r="N614" s="236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147</v>
      </c>
      <c r="AU614" s="19" t="s">
        <v>82</v>
      </c>
    </row>
    <row r="615" s="14" customFormat="1">
      <c r="A615" s="14"/>
      <c r="B615" s="249"/>
      <c r="C615" s="250"/>
      <c r="D615" s="233" t="s">
        <v>149</v>
      </c>
      <c r="E615" s="251" t="s">
        <v>19</v>
      </c>
      <c r="F615" s="252" t="s">
        <v>1521</v>
      </c>
      <c r="G615" s="250"/>
      <c r="H615" s="251" t="s">
        <v>19</v>
      </c>
      <c r="I615" s="253"/>
      <c r="J615" s="250"/>
      <c r="K615" s="250"/>
      <c r="L615" s="254"/>
      <c r="M615" s="255"/>
      <c r="N615" s="256"/>
      <c r="O615" s="256"/>
      <c r="P615" s="256"/>
      <c r="Q615" s="256"/>
      <c r="R615" s="256"/>
      <c r="S615" s="256"/>
      <c r="T615" s="25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8" t="s">
        <v>149</v>
      </c>
      <c r="AU615" s="258" t="s">
        <v>82</v>
      </c>
      <c r="AV615" s="14" t="s">
        <v>80</v>
      </c>
      <c r="AW615" s="14" t="s">
        <v>33</v>
      </c>
      <c r="AX615" s="14" t="s">
        <v>72</v>
      </c>
      <c r="AY615" s="258" t="s">
        <v>138</v>
      </c>
    </row>
    <row r="616" s="13" customFormat="1">
      <c r="A616" s="13"/>
      <c r="B616" s="237"/>
      <c r="C616" s="238"/>
      <c r="D616" s="233" t="s">
        <v>149</v>
      </c>
      <c r="E616" s="239" t="s">
        <v>19</v>
      </c>
      <c r="F616" s="240" t="s">
        <v>2540</v>
      </c>
      <c r="G616" s="238"/>
      <c r="H616" s="241">
        <v>13.460000000000001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149</v>
      </c>
      <c r="AU616" s="247" t="s">
        <v>82</v>
      </c>
      <c r="AV616" s="13" t="s">
        <v>82</v>
      </c>
      <c r="AW616" s="13" t="s">
        <v>33</v>
      </c>
      <c r="AX616" s="13" t="s">
        <v>72</v>
      </c>
      <c r="AY616" s="247" t="s">
        <v>138</v>
      </c>
    </row>
    <row r="617" s="13" customFormat="1">
      <c r="A617" s="13"/>
      <c r="B617" s="237"/>
      <c r="C617" s="238"/>
      <c r="D617" s="233" t="s">
        <v>149</v>
      </c>
      <c r="E617" s="239" t="s">
        <v>19</v>
      </c>
      <c r="F617" s="240" t="s">
        <v>2541</v>
      </c>
      <c r="G617" s="238"/>
      <c r="H617" s="241">
        <v>20.739999999999998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149</v>
      </c>
      <c r="AU617" s="247" t="s">
        <v>82</v>
      </c>
      <c r="AV617" s="13" t="s">
        <v>82</v>
      </c>
      <c r="AW617" s="13" t="s">
        <v>33</v>
      </c>
      <c r="AX617" s="13" t="s">
        <v>72</v>
      </c>
      <c r="AY617" s="247" t="s">
        <v>138</v>
      </c>
    </row>
    <row r="618" s="15" customFormat="1">
      <c r="A618" s="15"/>
      <c r="B618" s="276"/>
      <c r="C618" s="277"/>
      <c r="D618" s="233" t="s">
        <v>149</v>
      </c>
      <c r="E618" s="278" t="s">
        <v>19</v>
      </c>
      <c r="F618" s="279" t="s">
        <v>953</v>
      </c>
      <c r="G618" s="277"/>
      <c r="H618" s="280">
        <v>34.200000000000003</v>
      </c>
      <c r="I618" s="281"/>
      <c r="J618" s="277"/>
      <c r="K618" s="277"/>
      <c r="L618" s="282"/>
      <c r="M618" s="283"/>
      <c r="N618" s="284"/>
      <c r="O618" s="284"/>
      <c r="P618" s="284"/>
      <c r="Q618" s="284"/>
      <c r="R618" s="284"/>
      <c r="S618" s="284"/>
      <c r="T618" s="28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86" t="s">
        <v>149</v>
      </c>
      <c r="AU618" s="286" t="s">
        <v>82</v>
      </c>
      <c r="AV618" s="15" t="s">
        <v>145</v>
      </c>
      <c r="AW618" s="15" t="s">
        <v>33</v>
      </c>
      <c r="AX618" s="15" t="s">
        <v>80</v>
      </c>
      <c r="AY618" s="286" t="s">
        <v>138</v>
      </c>
    </row>
    <row r="619" s="2" customFormat="1" ht="16.5" customHeight="1">
      <c r="A619" s="40"/>
      <c r="B619" s="41"/>
      <c r="C619" s="259" t="s">
        <v>1511</v>
      </c>
      <c r="D619" s="259" t="s">
        <v>268</v>
      </c>
      <c r="E619" s="260" t="s">
        <v>1525</v>
      </c>
      <c r="F619" s="261" t="s">
        <v>1526</v>
      </c>
      <c r="G619" s="262" t="s">
        <v>496</v>
      </c>
      <c r="H619" s="263">
        <v>35.909999999999997</v>
      </c>
      <c r="I619" s="264"/>
      <c r="J619" s="265">
        <f>ROUND(I619*H619,2)</f>
        <v>0</v>
      </c>
      <c r="K619" s="261" t="s">
        <v>144</v>
      </c>
      <c r="L619" s="266"/>
      <c r="M619" s="267" t="s">
        <v>19</v>
      </c>
      <c r="N619" s="268" t="s">
        <v>43</v>
      </c>
      <c r="O619" s="86"/>
      <c r="P619" s="229">
        <f>O619*H619</f>
        <v>0</v>
      </c>
      <c r="Q619" s="229">
        <v>0.058000000000000003</v>
      </c>
      <c r="R619" s="229">
        <f>Q619*H619</f>
        <v>2.0827800000000001</v>
      </c>
      <c r="S619" s="229">
        <v>0</v>
      </c>
      <c r="T619" s="230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31" t="s">
        <v>188</v>
      </c>
      <c r="AT619" s="231" t="s">
        <v>268</v>
      </c>
      <c r="AU619" s="231" t="s">
        <v>82</v>
      </c>
      <c r="AY619" s="19" t="s">
        <v>138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9" t="s">
        <v>80</v>
      </c>
      <c r="BK619" s="232">
        <f>ROUND(I619*H619,2)</f>
        <v>0</v>
      </c>
      <c r="BL619" s="19" t="s">
        <v>145</v>
      </c>
      <c r="BM619" s="231" t="s">
        <v>2542</v>
      </c>
    </row>
    <row r="620" s="2" customFormat="1">
      <c r="A620" s="40"/>
      <c r="B620" s="41"/>
      <c r="C620" s="42"/>
      <c r="D620" s="233" t="s">
        <v>147</v>
      </c>
      <c r="E620" s="42"/>
      <c r="F620" s="234" t="s">
        <v>1526</v>
      </c>
      <c r="G620" s="42"/>
      <c r="H620" s="42"/>
      <c r="I620" s="138"/>
      <c r="J620" s="42"/>
      <c r="K620" s="42"/>
      <c r="L620" s="46"/>
      <c r="M620" s="235"/>
      <c r="N620" s="236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147</v>
      </c>
      <c r="AU620" s="19" t="s">
        <v>82</v>
      </c>
    </row>
    <row r="621" s="14" customFormat="1">
      <c r="A621" s="14"/>
      <c r="B621" s="249"/>
      <c r="C621" s="250"/>
      <c r="D621" s="233" t="s">
        <v>149</v>
      </c>
      <c r="E621" s="251" t="s">
        <v>19</v>
      </c>
      <c r="F621" s="252" t="s">
        <v>1528</v>
      </c>
      <c r="G621" s="250"/>
      <c r="H621" s="251" t="s">
        <v>19</v>
      </c>
      <c r="I621" s="253"/>
      <c r="J621" s="250"/>
      <c r="K621" s="250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149</v>
      </c>
      <c r="AU621" s="258" t="s">
        <v>82</v>
      </c>
      <c r="AV621" s="14" t="s">
        <v>80</v>
      </c>
      <c r="AW621" s="14" t="s">
        <v>33</v>
      </c>
      <c r="AX621" s="14" t="s">
        <v>72</v>
      </c>
      <c r="AY621" s="258" t="s">
        <v>138</v>
      </c>
    </row>
    <row r="622" s="13" customFormat="1">
      <c r="A622" s="13"/>
      <c r="B622" s="237"/>
      <c r="C622" s="238"/>
      <c r="D622" s="233" t="s">
        <v>149</v>
      </c>
      <c r="E622" s="239" t="s">
        <v>19</v>
      </c>
      <c r="F622" s="240" t="s">
        <v>2543</v>
      </c>
      <c r="G622" s="238"/>
      <c r="H622" s="241">
        <v>35.909999999999997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149</v>
      </c>
      <c r="AU622" s="247" t="s">
        <v>82</v>
      </c>
      <c r="AV622" s="13" t="s">
        <v>82</v>
      </c>
      <c r="AW622" s="13" t="s">
        <v>33</v>
      </c>
      <c r="AX622" s="13" t="s">
        <v>80</v>
      </c>
      <c r="AY622" s="247" t="s">
        <v>138</v>
      </c>
    </row>
    <row r="623" s="2" customFormat="1" ht="24" customHeight="1">
      <c r="A623" s="40"/>
      <c r="B623" s="41"/>
      <c r="C623" s="220" t="s">
        <v>1517</v>
      </c>
      <c r="D623" s="220" t="s">
        <v>140</v>
      </c>
      <c r="E623" s="221" t="s">
        <v>1531</v>
      </c>
      <c r="F623" s="222" t="s">
        <v>1532</v>
      </c>
      <c r="G623" s="223" t="s">
        <v>184</v>
      </c>
      <c r="H623" s="224">
        <v>1.2150000000000001</v>
      </c>
      <c r="I623" s="225"/>
      <c r="J623" s="226">
        <f>ROUND(I623*H623,2)</f>
        <v>0</v>
      </c>
      <c r="K623" s="222" t="s">
        <v>144</v>
      </c>
      <c r="L623" s="46"/>
      <c r="M623" s="227" t="s">
        <v>19</v>
      </c>
      <c r="N623" s="228" t="s">
        <v>43</v>
      </c>
      <c r="O623" s="86"/>
      <c r="P623" s="229">
        <f>O623*H623</f>
        <v>0</v>
      </c>
      <c r="Q623" s="229">
        <v>2.2563399999999998</v>
      </c>
      <c r="R623" s="229">
        <f>Q623*H623</f>
        <v>2.7414530999999998</v>
      </c>
      <c r="S623" s="229">
        <v>0</v>
      </c>
      <c r="T623" s="230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31" t="s">
        <v>145</v>
      </c>
      <c r="AT623" s="231" t="s">
        <v>140</v>
      </c>
      <c r="AU623" s="231" t="s">
        <v>82</v>
      </c>
      <c r="AY623" s="19" t="s">
        <v>138</v>
      </c>
      <c r="BE623" s="232">
        <f>IF(N623="základní",J623,0)</f>
        <v>0</v>
      </c>
      <c r="BF623" s="232">
        <f>IF(N623="snížená",J623,0)</f>
        <v>0</v>
      </c>
      <c r="BG623" s="232">
        <f>IF(N623="zákl. přenesená",J623,0)</f>
        <v>0</v>
      </c>
      <c r="BH623" s="232">
        <f>IF(N623="sníž. přenesená",J623,0)</f>
        <v>0</v>
      </c>
      <c r="BI623" s="232">
        <f>IF(N623="nulová",J623,0)</f>
        <v>0</v>
      </c>
      <c r="BJ623" s="19" t="s">
        <v>80</v>
      </c>
      <c r="BK623" s="232">
        <f>ROUND(I623*H623,2)</f>
        <v>0</v>
      </c>
      <c r="BL623" s="19" t="s">
        <v>145</v>
      </c>
      <c r="BM623" s="231" t="s">
        <v>2544</v>
      </c>
    </row>
    <row r="624" s="2" customFormat="1">
      <c r="A624" s="40"/>
      <c r="B624" s="41"/>
      <c r="C624" s="42"/>
      <c r="D624" s="233" t="s">
        <v>147</v>
      </c>
      <c r="E624" s="42"/>
      <c r="F624" s="234" t="s">
        <v>1532</v>
      </c>
      <c r="G624" s="42"/>
      <c r="H624" s="42"/>
      <c r="I624" s="138"/>
      <c r="J624" s="42"/>
      <c r="K624" s="42"/>
      <c r="L624" s="46"/>
      <c r="M624" s="235"/>
      <c r="N624" s="236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147</v>
      </c>
      <c r="AU624" s="19" t="s">
        <v>82</v>
      </c>
    </row>
    <row r="625" s="13" customFormat="1">
      <c r="A625" s="13"/>
      <c r="B625" s="237"/>
      <c r="C625" s="238"/>
      <c r="D625" s="233" t="s">
        <v>149</v>
      </c>
      <c r="E625" s="239" t="s">
        <v>19</v>
      </c>
      <c r="F625" s="240" t="s">
        <v>1534</v>
      </c>
      <c r="G625" s="238"/>
      <c r="H625" s="241">
        <v>0.35999999999999999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149</v>
      </c>
      <c r="AU625" s="247" t="s">
        <v>82</v>
      </c>
      <c r="AV625" s="13" t="s">
        <v>82</v>
      </c>
      <c r="AW625" s="13" t="s">
        <v>33</v>
      </c>
      <c r="AX625" s="13" t="s">
        <v>72</v>
      </c>
      <c r="AY625" s="247" t="s">
        <v>138</v>
      </c>
    </row>
    <row r="626" s="13" customFormat="1">
      <c r="A626" s="13"/>
      <c r="B626" s="237"/>
      <c r="C626" s="238"/>
      <c r="D626" s="233" t="s">
        <v>149</v>
      </c>
      <c r="E626" s="239" t="s">
        <v>19</v>
      </c>
      <c r="F626" s="240" t="s">
        <v>2545</v>
      </c>
      <c r="G626" s="238"/>
      <c r="H626" s="241">
        <v>0.85499999999999998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149</v>
      </c>
      <c r="AU626" s="247" t="s">
        <v>82</v>
      </c>
      <c r="AV626" s="13" t="s">
        <v>82</v>
      </c>
      <c r="AW626" s="13" t="s">
        <v>33</v>
      </c>
      <c r="AX626" s="13" t="s">
        <v>72</v>
      </c>
      <c r="AY626" s="247" t="s">
        <v>138</v>
      </c>
    </row>
    <row r="627" s="15" customFormat="1">
      <c r="A627" s="15"/>
      <c r="B627" s="276"/>
      <c r="C627" s="277"/>
      <c r="D627" s="233" t="s">
        <v>149</v>
      </c>
      <c r="E627" s="278" t="s">
        <v>19</v>
      </c>
      <c r="F627" s="279" t="s">
        <v>953</v>
      </c>
      <c r="G627" s="277"/>
      <c r="H627" s="280">
        <v>1.2150000000000001</v>
      </c>
      <c r="I627" s="281"/>
      <c r="J627" s="277"/>
      <c r="K627" s="277"/>
      <c r="L627" s="282"/>
      <c r="M627" s="283"/>
      <c r="N627" s="284"/>
      <c r="O627" s="284"/>
      <c r="P627" s="284"/>
      <c r="Q627" s="284"/>
      <c r="R627" s="284"/>
      <c r="S627" s="284"/>
      <c r="T627" s="28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86" t="s">
        <v>149</v>
      </c>
      <c r="AU627" s="286" t="s">
        <v>82</v>
      </c>
      <c r="AV627" s="15" t="s">
        <v>145</v>
      </c>
      <c r="AW627" s="15" t="s">
        <v>33</v>
      </c>
      <c r="AX627" s="15" t="s">
        <v>80</v>
      </c>
      <c r="AY627" s="286" t="s">
        <v>138</v>
      </c>
    </row>
    <row r="628" s="2" customFormat="1" ht="24" customHeight="1">
      <c r="A628" s="40"/>
      <c r="B628" s="41"/>
      <c r="C628" s="220" t="s">
        <v>1524</v>
      </c>
      <c r="D628" s="220" t="s">
        <v>140</v>
      </c>
      <c r="E628" s="221" t="s">
        <v>2136</v>
      </c>
      <c r="F628" s="222" t="s">
        <v>2137</v>
      </c>
      <c r="G628" s="223" t="s">
        <v>496</v>
      </c>
      <c r="H628" s="224">
        <v>88</v>
      </c>
      <c r="I628" s="225"/>
      <c r="J628" s="226">
        <f>ROUND(I628*H628,2)</f>
        <v>0</v>
      </c>
      <c r="K628" s="222" t="s">
        <v>144</v>
      </c>
      <c r="L628" s="46"/>
      <c r="M628" s="227" t="s">
        <v>19</v>
      </c>
      <c r="N628" s="228" t="s">
        <v>43</v>
      </c>
      <c r="O628" s="86"/>
      <c r="P628" s="229">
        <f>O628*H628</f>
        <v>0</v>
      </c>
      <c r="Q628" s="229">
        <v>0</v>
      </c>
      <c r="R628" s="229">
        <f>Q628*H628</f>
        <v>0</v>
      </c>
      <c r="S628" s="229">
        <v>0</v>
      </c>
      <c r="T628" s="230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31" t="s">
        <v>145</v>
      </c>
      <c r="AT628" s="231" t="s">
        <v>140</v>
      </c>
      <c r="AU628" s="231" t="s">
        <v>82</v>
      </c>
      <c r="AY628" s="19" t="s">
        <v>138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9" t="s">
        <v>80</v>
      </c>
      <c r="BK628" s="232">
        <f>ROUND(I628*H628,2)</f>
        <v>0</v>
      </c>
      <c r="BL628" s="19" t="s">
        <v>145</v>
      </c>
      <c r="BM628" s="231" t="s">
        <v>2546</v>
      </c>
    </row>
    <row r="629" s="2" customFormat="1">
      <c r="A629" s="40"/>
      <c r="B629" s="41"/>
      <c r="C629" s="42"/>
      <c r="D629" s="233" t="s">
        <v>147</v>
      </c>
      <c r="E629" s="42"/>
      <c r="F629" s="234" t="s">
        <v>2137</v>
      </c>
      <c r="G629" s="42"/>
      <c r="H629" s="42"/>
      <c r="I629" s="138"/>
      <c r="J629" s="42"/>
      <c r="K629" s="42"/>
      <c r="L629" s="46"/>
      <c r="M629" s="235"/>
      <c r="N629" s="236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147</v>
      </c>
      <c r="AU629" s="19" t="s">
        <v>82</v>
      </c>
    </row>
    <row r="630" s="13" customFormat="1">
      <c r="A630" s="13"/>
      <c r="B630" s="237"/>
      <c r="C630" s="238"/>
      <c r="D630" s="233" t="s">
        <v>149</v>
      </c>
      <c r="E630" s="239" t="s">
        <v>19</v>
      </c>
      <c r="F630" s="240" t="s">
        <v>2547</v>
      </c>
      <c r="G630" s="238"/>
      <c r="H630" s="241">
        <v>88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149</v>
      </c>
      <c r="AU630" s="247" t="s">
        <v>82</v>
      </c>
      <c r="AV630" s="13" t="s">
        <v>82</v>
      </c>
      <c r="AW630" s="13" t="s">
        <v>33</v>
      </c>
      <c r="AX630" s="13" t="s">
        <v>80</v>
      </c>
      <c r="AY630" s="247" t="s">
        <v>138</v>
      </c>
    </row>
    <row r="631" s="2" customFormat="1" ht="24" customHeight="1">
      <c r="A631" s="40"/>
      <c r="B631" s="41"/>
      <c r="C631" s="220" t="s">
        <v>1530</v>
      </c>
      <c r="D631" s="220" t="s">
        <v>140</v>
      </c>
      <c r="E631" s="221" t="s">
        <v>1537</v>
      </c>
      <c r="F631" s="222" t="s">
        <v>1538</v>
      </c>
      <c r="G631" s="223" t="s">
        <v>496</v>
      </c>
      <c r="H631" s="224">
        <v>88</v>
      </c>
      <c r="I631" s="225"/>
      <c r="J631" s="226">
        <f>ROUND(I631*H631,2)</f>
        <v>0</v>
      </c>
      <c r="K631" s="222" t="s">
        <v>144</v>
      </c>
      <c r="L631" s="46"/>
      <c r="M631" s="227" t="s">
        <v>19</v>
      </c>
      <c r="N631" s="228" t="s">
        <v>43</v>
      </c>
      <c r="O631" s="86"/>
      <c r="P631" s="229">
        <f>O631*H631</f>
        <v>0</v>
      </c>
      <c r="Q631" s="229">
        <v>0</v>
      </c>
      <c r="R631" s="229">
        <f>Q631*H631</f>
        <v>0</v>
      </c>
      <c r="S631" s="229">
        <v>0</v>
      </c>
      <c r="T631" s="230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31" t="s">
        <v>145</v>
      </c>
      <c r="AT631" s="231" t="s">
        <v>140</v>
      </c>
      <c r="AU631" s="231" t="s">
        <v>82</v>
      </c>
      <c r="AY631" s="19" t="s">
        <v>138</v>
      </c>
      <c r="BE631" s="232">
        <f>IF(N631="základní",J631,0)</f>
        <v>0</v>
      </c>
      <c r="BF631" s="232">
        <f>IF(N631="snížená",J631,0)</f>
        <v>0</v>
      </c>
      <c r="BG631" s="232">
        <f>IF(N631="zákl. přenesená",J631,0)</f>
        <v>0</v>
      </c>
      <c r="BH631" s="232">
        <f>IF(N631="sníž. přenesená",J631,0)</f>
        <v>0</v>
      </c>
      <c r="BI631" s="232">
        <f>IF(N631="nulová",J631,0)</f>
        <v>0</v>
      </c>
      <c r="BJ631" s="19" t="s">
        <v>80</v>
      </c>
      <c r="BK631" s="232">
        <f>ROUND(I631*H631,2)</f>
        <v>0</v>
      </c>
      <c r="BL631" s="19" t="s">
        <v>145</v>
      </c>
      <c r="BM631" s="231" t="s">
        <v>2548</v>
      </c>
    </row>
    <row r="632" s="2" customFormat="1">
      <c r="A632" s="40"/>
      <c r="B632" s="41"/>
      <c r="C632" s="42"/>
      <c r="D632" s="233" t="s">
        <v>147</v>
      </c>
      <c r="E632" s="42"/>
      <c r="F632" s="234" t="s">
        <v>1538</v>
      </c>
      <c r="G632" s="42"/>
      <c r="H632" s="42"/>
      <c r="I632" s="138"/>
      <c r="J632" s="42"/>
      <c r="K632" s="42"/>
      <c r="L632" s="46"/>
      <c r="M632" s="235"/>
      <c r="N632" s="236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147</v>
      </c>
      <c r="AU632" s="19" t="s">
        <v>82</v>
      </c>
    </row>
    <row r="633" s="13" customFormat="1">
      <c r="A633" s="13"/>
      <c r="B633" s="237"/>
      <c r="C633" s="238"/>
      <c r="D633" s="233" t="s">
        <v>149</v>
      </c>
      <c r="E633" s="239" t="s">
        <v>19</v>
      </c>
      <c r="F633" s="240" t="s">
        <v>2549</v>
      </c>
      <c r="G633" s="238"/>
      <c r="H633" s="241">
        <v>88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149</v>
      </c>
      <c r="AU633" s="247" t="s">
        <v>82</v>
      </c>
      <c r="AV633" s="13" t="s">
        <v>82</v>
      </c>
      <c r="AW633" s="13" t="s">
        <v>33</v>
      </c>
      <c r="AX633" s="13" t="s">
        <v>80</v>
      </c>
      <c r="AY633" s="247" t="s">
        <v>138</v>
      </c>
    </row>
    <row r="634" s="2" customFormat="1" ht="24" customHeight="1">
      <c r="A634" s="40"/>
      <c r="B634" s="41"/>
      <c r="C634" s="220" t="s">
        <v>1536</v>
      </c>
      <c r="D634" s="220" t="s">
        <v>140</v>
      </c>
      <c r="E634" s="221" t="s">
        <v>2142</v>
      </c>
      <c r="F634" s="222" t="s">
        <v>2143</v>
      </c>
      <c r="G634" s="223" t="s">
        <v>496</v>
      </c>
      <c r="H634" s="224">
        <v>88</v>
      </c>
      <c r="I634" s="225"/>
      <c r="J634" s="226">
        <f>ROUND(I634*H634,2)</f>
        <v>0</v>
      </c>
      <c r="K634" s="222" t="s">
        <v>144</v>
      </c>
      <c r="L634" s="46"/>
      <c r="M634" s="227" t="s">
        <v>19</v>
      </c>
      <c r="N634" s="228" t="s">
        <v>43</v>
      </c>
      <c r="O634" s="86"/>
      <c r="P634" s="229">
        <f>O634*H634</f>
        <v>0</v>
      </c>
      <c r="Q634" s="229">
        <v>0.00022000000000000001</v>
      </c>
      <c r="R634" s="229">
        <f>Q634*H634</f>
        <v>0.019360000000000002</v>
      </c>
      <c r="S634" s="229">
        <v>0</v>
      </c>
      <c r="T634" s="230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31" t="s">
        <v>145</v>
      </c>
      <c r="AT634" s="231" t="s">
        <v>140</v>
      </c>
      <c r="AU634" s="231" t="s">
        <v>82</v>
      </c>
      <c r="AY634" s="19" t="s">
        <v>138</v>
      </c>
      <c r="BE634" s="232">
        <f>IF(N634="základní",J634,0)</f>
        <v>0</v>
      </c>
      <c r="BF634" s="232">
        <f>IF(N634="snížená",J634,0)</f>
        <v>0</v>
      </c>
      <c r="BG634" s="232">
        <f>IF(N634="zákl. přenesená",J634,0)</f>
        <v>0</v>
      </c>
      <c r="BH634" s="232">
        <f>IF(N634="sníž. přenesená",J634,0)</f>
        <v>0</v>
      </c>
      <c r="BI634" s="232">
        <f>IF(N634="nulová",J634,0)</f>
        <v>0</v>
      </c>
      <c r="BJ634" s="19" t="s">
        <v>80</v>
      </c>
      <c r="BK634" s="232">
        <f>ROUND(I634*H634,2)</f>
        <v>0</v>
      </c>
      <c r="BL634" s="19" t="s">
        <v>145</v>
      </c>
      <c r="BM634" s="231" t="s">
        <v>2550</v>
      </c>
    </row>
    <row r="635" s="2" customFormat="1">
      <c r="A635" s="40"/>
      <c r="B635" s="41"/>
      <c r="C635" s="42"/>
      <c r="D635" s="233" t="s">
        <v>147</v>
      </c>
      <c r="E635" s="42"/>
      <c r="F635" s="234" t="s">
        <v>2143</v>
      </c>
      <c r="G635" s="42"/>
      <c r="H635" s="42"/>
      <c r="I635" s="138"/>
      <c r="J635" s="42"/>
      <c r="K635" s="42"/>
      <c r="L635" s="46"/>
      <c r="M635" s="235"/>
      <c r="N635" s="236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147</v>
      </c>
      <c r="AU635" s="19" t="s">
        <v>82</v>
      </c>
    </row>
    <row r="636" s="14" customFormat="1">
      <c r="A636" s="14"/>
      <c r="B636" s="249"/>
      <c r="C636" s="250"/>
      <c r="D636" s="233" t="s">
        <v>149</v>
      </c>
      <c r="E636" s="251" t="s">
        <v>19</v>
      </c>
      <c r="F636" s="252" t="s">
        <v>2145</v>
      </c>
      <c r="G636" s="250"/>
      <c r="H636" s="251" t="s">
        <v>19</v>
      </c>
      <c r="I636" s="253"/>
      <c r="J636" s="250"/>
      <c r="K636" s="250"/>
      <c r="L636" s="254"/>
      <c r="M636" s="255"/>
      <c r="N636" s="256"/>
      <c r="O636" s="256"/>
      <c r="P636" s="256"/>
      <c r="Q636" s="256"/>
      <c r="R636" s="256"/>
      <c r="S636" s="256"/>
      <c r="T636" s="25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8" t="s">
        <v>149</v>
      </c>
      <c r="AU636" s="258" t="s">
        <v>82</v>
      </c>
      <c r="AV636" s="14" t="s">
        <v>80</v>
      </c>
      <c r="AW636" s="14" t="s">
        <v>33</v>
      </c>
      <c r="AX636" s="14" t="s">
        <v>72</v>
      </c>
      <c r="AY636" s="258" t="s">
        <v>138</v>
      </c>
    </row>
    <row r="637" s="14" customFormat="1">
      <c r="A637" s="14"/>
      <c r="B637" s="249"/>
      <c r="C637" s="250"/>
      <c r="D637" s="233" t="s">
        <v>149</v>
      </c>
      <c r="E637" s="251" t="s">
        <v>19</v>
      </c>
      <c r="F637" s="252" t="s">
        <v>2551</v>
      </c>
      <c r="G637" s="250"/>
      <c r="H637" s="251" t="s">
        <v>19</v>
      </c>
      <c r="I637" s="253"/>
      <c r="J637" s="250"/>
      <c r="K637" s="250"/>
      <c r="L637" s="254"/>
      <c r="M637" s="255"/>
      <c r="N637" s="256"/>
      <c r="O637" s="256"/>
      <c r="P637" s="256"/>
      <c r="Q637" s="256"/>
      <c r="R637" s="256"/>
      <c r="S637" s="256"/>
      <c r="T637" s="25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8" t="s">
        <v>149</v>
      </c>
      <c r="AU637" s="258" t="s">
        <v>82</v>
      </c>
      <c r="AV637" s="14" t="s">
        <v>80</v>
      </c>
      <c r="AW637" s="14" t="s">
        <v>33</v>
      </c>
      <c r="AX637" s="14" t="s">
        <v>72</v>
      </c>
      <c r="AY637" s="258" t="s">
        <v>138</v>
      </c>
    </row>
    <row r="638" s="13" customFormat="1">
      <c r="A638" s="13"/>
      <c r="B638" s="237"/>
      <c r="C638" s="238"/>
      <c r="D638" s="233" t="s">
        <v>149</v>
      </c>
      <c r="E638" s="239" t="s">
        <v>19</v>
      </c>
      <c r="F638" s="240" t="s">
        <v>2552</v>
      </c>
      <c r="G638" s="238"/>
      <c r="H638" s="241">
        <v>88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7" t="s">
        <v>149</v>
      </c>
      <c r="AU638" s="247" t="s">
        <v>82</v>
      </c>
      <c r="AV638" s="13" t="s">
        <v>82</v>
      </c>
      <c r="AW638" s="13" t="s">
        <v>33</v>
      </c>
      <c r="AX638" s="13" t="s">
        <v>80</v>
      </c>
      <c r="AY638" s="247" t="s">
        <v>138</v>
      </c>
    </row>
    <row r="639" s="2" customFormat="1" ht="24" customHeight="1">
      <c r="A639" s="40"/>
      <c r="B639" s="41"/>
      <c r="C639" s="220" t="s">
        <v>1541</v>
      </c>
      <c r="D639" s="220" t="s">
        <v>140</v>
      </c>
      <c r="E639" s="221" t="s">
        <v>1542</v>
      </c>
      <c r="F639" s="222" t="s">
        <v>1543</v>
      </c>
      <c r="G639" s="223" t="s">
        <v>496</v>
      </c>
      <c r="H639" s="224">
        <v>88</v>
      </c>
      <c r="I639" s="225"/>
      <c r="J639" s="226">
        <f>ROUND(I639*H639,2)</f>
        <v>0</v>
      </c>
      <c r="K639" s="222" t="s">
        <v>144</v>
      </c>
      <c r="L639" s="46"/>
      <c r="M639" s="227" t="s">
        <v>19</v>
      </c>
      <c r="N639" s="228" t="s">
        <v>43</v>
      </c>
      <c r="O639" s="86"/>
      <c r="P639" s="229">
        <f>O639*H639</f>
        <v>0</v>
      </c>
      <c r="Q639" s="229">
        <v>0.00033</v>
      </c>
      <c r="R639" s="229">
        <f>Q639*H639</f>
        <v>0.02904</v>
      </c>
      <c r="S639" s="229">
        <v>0</v>
      </c>
      <c r="T639" s="230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31" t="s">
        <v>145</v>
      </c>
      <c r="AT639" s="231" t="s">
        <v>140</v>
      </c>
      <c r="AU639" s="231" t="s">
        <v>82</v>
      </c>
      <c r="AY639" s="19" t="s">
        <v>138</v>
      </c>
      <c r="BE639" s="232">
        <f>IF(N639="základní",J639,0)</f>
        <v>0</v>
      </c>
      <c r="BF639" s="232">
        <f>IF(N639="snížená",J639,0)</f>
        <v>0</v>
      </c>
      <c r="BG639" s="232">
        <f>IF(N639="zákl. přenesená",J639,0)</f>
        <v>0</v>
      </c>
      <c r="BH639" s="232">
        <f>IF(N639="sníž. přenesená",J639,0)</f>
        <v>0</v>
      </c>
      <c r="BI639" s="232">
        <f>IF(N639="nulová",J639,0)</f>
        <v>0</v>
      </c>
      <c r="BJ639" s="19" t="s">
        <v>80</v>
      </c>
      <c r="BK639" s="232">
        <f>ROUND(I639*H639,2)</f>
        <v>0</v>
      </c>
      <c r="BL639" s="19" t="s">
        <v>145</v>
      </c>
      <c r="BM639" s="231" t="s">
        <v>2553</v>
      </c>
    </row>
    <row r="640" s="2" customFormat="1">
      <c r="A640" s="40"/>
      <c r="B640" s="41"/>
      <c r="C640" s="42"/>
      <c r="D640" s="233" t="s">
        <v>147</v>
      </c>
      <c r="E640" s="42"/>
      <c r="F640" s="234" t="s">
        <v>1543</v>
      </c>
      <c r="G640" s="42"/>
      <c r="H640" s="42"/>
      <c r="I640" s="138"/>
      <c r="J640" s="42"/>
      <c r="K640" s="42"/>
      <c r="L640" s="46"/>
      <c r="M640" s="235"/>
      <c r="N640" s="236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147</v>
      </c>
      <c r="AU640" s="19" t="s">
        <v>82</v>
      </c>
    </row>
    <row r="641" s="14" customFormat="1">
      <c r="A641" s="14"/>
      <c r="B641" s="249"/>
      <c r="C641" s="250"/>
      <c r="D641" s="233" t="s">
        <v>149</v>
      </c>
      <c r="E641" s="251" t="s">
        <v>19</v>
      </c>
      <c r="F641" s="252" t="s">
        <v>1545</v>
      </c>
      <c r="G641" s="250"/>
      <c r="H641" s="251" t="s">
        <v>19</v>
      </c>
      <c r="I641" s="253"/>
      <c r="J641" s="250"/>
      <c r="K641" s="250"/>
      <c r="L641" s="254"/>
      <c r="M641" s="255"/>
      <c r="N641" s="256"/>
      <c r="O641" s="256"/>
      <c r="P641" s="256"/>
      <c r="Q641" s="256"/>
      <c r="R641" s="256"/>
      <c r="S641" s="256"/>
      <c r="T641" s="25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8" t="s">
        <v>149</v>
      </c>
      <c r="AU641" s="258" t="s">
        <v>82</v>
      </c>
      <c r="AV641" s="14" t="s">
        <v>80</v>
      </c>
      <c r="AW641" s="14" t="s">
        <v>33</v>
      </c>
      <c r="AX641" s="14" t="s">
        <v>72</v>
      </c>
      <c r="AY641" s="258" t="s">
        <v>138</v>
      </c>
    </row>
    <row r="642" s="14" customFormat="1">
      <c r="A642" s="14"/>
      <c r="B642" s="249"/>
      <c r="C642" s="250"/>
      <c r="D642" s="233" t="s">
        <v>149</v>
      </c>
      <c r="E642" s="251" t="s">
        <v>19</v>
      </c>
      <c r="F642" s="252" t="s">
        <v>2554</v>
      </c>
      <c r="G642" s="250"/>
      <c r="H642" s="251" t="s">
        <v>19</v>
      </c>
      <c r="I642" s="253"/>
      <c r="J642" s="250"/>
      <c r="K642" s="250"/>
      <c r="L642" s="254"/>
      <c r="M642" s="255"/>
      <c r="N642" s="256"/>
      <c r="O642" s="256"/>
      <c r="P642" s="256"/>
      <c r="Q642" s="256"/>
      <c r="R642" s="256"/>
      <c r="S642" s="256"/>
      <c r="T642" s="25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8" t="s">
        <v>149</v>
      </c>
      <c r="AU642" s="258" t="s">
        <v>82</v>
      </c>
      <c r="AV642" s="14" t="s">
        <v>80</v>
      </c>
      <c r="AW642" s="14" t="s">
        <v>33</v>
      </c>
      <c r="AX642" s="14" t="s">
        <v>72</v>
      </c>
      <c r="AY642" s="258" t="s">
        <v>138</v>
      </c>
    </row>
    <row r="643" s="13" customFormat="1">
      <c r="A643" s="13"/>
      <c r="B643" s="237"/>
      <c r="C643" s="238"/>
      <c r="D643" s="233" t="s">
        <v>149</v>
      </c>
      <c r="E643" s="239" t="s">
        <v>19</v>
      </c>
      <c r="F643" s="240" t="s">
        <v>2552</v>
      </c>
      <c r="G643" s="238"/>
      <c r="H643" s="241">
        <v>88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149</v>
      </c>
      <c r="AU643" s="247" t="s">
        <v>82</v>
      </c>
      <c r="AV643" s="13" t="s">
        <v>82</v>
      </c>
      <c r="AW643" s="13" t="s">
        <v>33</v>
      </c>
      <c r="AX643" s="13" t="s">
        <v>80</v>
      </c>
      <c r="AY643" s="247" t="s">
        <v>138</v>
      </c>
    </row>
    <row r="644" s="2" customFormat="1" ht="16.5" customHeight="1">
      <c r="A644" s="40"/>
      <c r="B644" s="41"/>
      <c r="C644" s="220" t="s">
        <v>1547</v>
      </c>
      <c r="D644" s="220" t="s">
        <v>140</v>
      </c>
      <c r="E644" s="221" t="s">
        <v>1548</v>
      </c>
      <c r="F644" s="222" t="s">
        <v>1549</v>
      </c>
      <c r="G644" s="223" t="s">
        <v>143</v>
      </c>
      <c r="H644" s="224">
        <v>145.84999999999999</v>
      </c>
      <c r="I644" s="225"/>
      <c r="J644" s="226">
        <f>ROUND(I644*H644,2)</f>
        <v>0</v>
      </c>
      <c r="K644" s="222" t="s">
        <v>144</v>
      </c>
      <c r="L644" s="46"/>
      <c r="M644" s="227" t="s">
        <v>19</v>
      </c>
      <c r="N644" s="228" t="s">
        <v>43</v>
      </c>
      <c r="O644" s="86"/>
      <c r="P644" s="229">
        <f>O644*H644</f>
        <v>0</v>
      </c>
      <c r="Q644" s="229">
        <v>0.0011000000000000001</v>
      </c>
      <c r="R644" s="229">
        <f>Q644*H644</f>
        <v>0.16043499999999999</v>
      </c>
      <c r="S644" s="229">
        <v>0</v>
      </c>
      <c r="T644" s="230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31" t="s">
        <v>145</v>
      </c>
      <c r="AT644" s="231" t="s">
        <v>140</v>
      </c>
      <c r="AU644" s="231" t="s">
        <v>82</v>
      </c>
      <c r="AY644" s="19" t="s">
        <v>138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19" t="s">
        <v>80</v>
      </c>
      <c r="BK644" s="232">
        <f>ROUND(I644*H644,2)</f>
        <v>0</v>
      </c>
      <c r="BL644" s="19" t="s">
        <v>145</v>
      </c>
      <c r="BM644" s="231" t="s">
        <v>2555</v>
      </c>
    </row>
    <row r="645" s="2" customFormat="1">
      <c r="A645" s="40"/>
      <c r="B645" s="41"/>
      <c r="C645" s="42"/>
      <c r="D645" s="233" t="s">
        <v>147</v>
      </c>
      <c r="E645" s="42"/>
      <c r="F645" s="234" t="s">
        <v>1549</v>
      </c>
      <c r="G645" s="42"/>
      <c r="H645" s="42"/>
      <c r="I645" s="138"/>
      <c r="J645" s="42"/>
      <c r="K645" s="42"/>
      <c r="L645" s="46"/>
      <c r="M645" s="235"/>
      <c r="N645" s="236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147</v>
      </c>
      <c r="AU645" s="19" t="s">
        <v>82</v>
      </c>
    </row>
    <row r="646" s="14" customFormat="1">
      <c r="A646" s="14"/>
      <c r="B646" s="249"/>
      <c r="C646" s="250"/>
      <c r="D646" s="233" t="s">
        <v>149</v>
      </c>
      <c r="E646" s="251" t="s">
        <v>19</v>
      </c>
      <c r="F646" s="252" t="s">
        <v>1551</v>
      </c>
      <c r="G646" s="250"/>
      <c r="H646" s="251" t="s">
        <v>19</v>
      </c>
      <c r="I646" s="253"/>
      <c r="J646" s="250"/>
      <c r="K646" s="250"/>
      <c r="L646" s="254"/>
      <c r="M646" s="255"/>
      <c r="N646" s="256"/>
      <c r="O646" s="256"/>
      <c r="P646" s="256"/>
      <c r="Q646" s="256"/>
      <c r="R646" s="256"/>
      <c r="S646" s="256"/>
      <c r="T646" s="25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8" t="s">
        <v>149</v>
      </c>
      <c r="AU646" s="258" t="s">
        <v>82</v>
      </c>
      <c r="AV646" s="14" t="s">
        <v>80</v>
      </c>
      <c r="AW646" s="14" t="s">
        <v>33</v>
      </c>
      <c r="AX646" s="14" t="s">
        <v>72</v>
      </c>
      <c r="AY646" s="258" t="s">
        <v>138</v>
      </c>
    </row>
    <row r="647" s="13" customFormat="1">
      <c r="A647" s="13"/>
      <c r="B647" s="237"/>
      <c r="C647" s="238"/>
      <c r="D647" s="233" t="s">
        <v>149</v>
      </c>
      <c r="E647" s="239" t="s">
        <v>19</v>
      </c>
      <c r="F647" s="240" t="s">
        <v>2556</v>
      </c>
      <c r="G647" s="238"/>
      <c r="H647" s="241">
        <v>77.849999999999994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7" t="s">
        <v>149</v>
      </c>
      <c r="AU647" s="247" t="s">
        <v>82</v>
      </c>
      <c r="AV647" s="13" t="s">
        <v>82</v>
      </c>
      <c r="AW647" s="13" t="s">
        <v>33</v>
      </c>
      <c r="AX647" s="13" t="s">
        <v>72</v>
      </c>
      <c r="AY647" s="247" t="s">
        <v>138</v>
      </c>
    </row>
    <row r="648" s="13" customFormat="1">
      <c r="A648" s="13"/>
      <c r="B648" s="237"/>
      <c r="C648" s="238"/>
      <c r="D648" s="233" t="s">
        <v>149</v>
      </c>
      <c r="E648" s="239" t="s">
        <v>19</v>
      </c>
      <c r="F648" s="240" t="s">
        <v>2557</v>
      </c>
      <c r="G648" s="238"/>
      <c r="H648" s="241">
        <v>68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7" t="s">
        <v>149</v>
      </c>
      <c r="AU648" s="247" t="s">
        <v>82</v>
      </c>
      <c r="AV648" s="13" t="s">
        <v>82</v>
      </c>
      <c r="AW648" s="13" t="s">
        <v>33</v>
      </c>
      <c r="AX648" s="13" t="s">
        <v>72</v>
      </c>
      <c r="AY648" s="247" t="s">
        <v>138</v>
      </c>
    </row>
    <row r="649" s="15" customFormat="1">
      <c r="A649" s="15"/>
      <c r="B649" s="276"/>
      <c r="C649" s="277"/>
      <c r="D649" s="233" t="s">
        <v>149</v>
      </c>
      <c r="E649" s="278" t="s">
        <v>19</v>
      </c>
      <c r="F649" s="279" t="s">
        <v>953</v>
      </c>
      <c r="G649" s="277"/>
      <c r="H649" s="280">
        <v>145.84999999999999</v>
      </c>
      <c r="I649" s="281"/>
      <c r="J649" s="277"/>
      <c r="K649" s="277"/>
      <c r="L649" s="282"/>
      <c r="M649" s="283"/>
      <c r="N649" s="284"/>
      <c r="O649" s="284"/>
      <c r="P649" s="284"/>
      <c r="Q649" s="284"/>
      <c r="R649" s="284"/>
      <c r="S649" s="284"/>
      <c r="T649" s="28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86" t="s">
        <v>149</v>
      </c>
      <c r="AU649" s="286" t="s">
        <v>82</v>
      </c>
      <c r="AV649" s="15" t="s">
        <v>145</v>
      </c>
      <c r="AW649" s="15" t="s">
        <v>33</v>
      </c>
      <c r="AX649" s="15" t="s">
        <v>80</v>
      </c>
      <c r="AY649" s="286" t="s">
        <v>138</v>
      </c>
    </row>
    <row r="650" s="2" customFormat="1" ht="24" customHeight="1">
      <c r="A650" s="40"/>
      <c r="B650" s="41"/>
      <c r="C650" s="220" t="s">
        <v>1554</v>
      </c>
      <c r="D650" s="220" t="s">
        <v>140</v>
      </c>
      <c r="E650" s="221" t="s">
        <v>1555</v>
      </c>
      <c r="F650" s="222" t="s">
        <v>1556</v>
      </c>
      <c r="G650" s="223" t="s">
        <v>143</v>
      </c>
      <c r="H650" s="224">
        <v>76.375</v>
      </c>
      <c r="I650" s="225"/>
      <c r="J650" s="226">
        <f>ROUND(I650*H650,2)</f>
        <v>0</v>
      </c>
      <c r="K650" s="222" t="s">
        <v>144</v>
      </c>
      <c r="L650" s="46"/>
      <c r="M650" s="227" t="s">
        <v>19</v>
      </c>
      <c r="N650" s="228" t="s">
        <v>43</v>
      </c>
      <c r="O650" s="86"/>
      <c r="P650" s="229">
        <f>O650*H650</f>
        <v>0</v>
      </c>
      <c r="Q650" s="229">
        <v>0.0010200000000000001</v>
      </c>
      <c r="R650" s="229">
        <f>Q650*H650</f>
        <v>0.0779025</v>
      </c>
      <c r="S650" s="229">
        <v>0</v>
      </c>
      <c r="T650" s="230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31" t="s">
        <v>145</v>
      </c>
      <c r="AT650" s="231" t="s">
        <v>140</v>
      </c>
      <c r="AU650" s="231" t="s">
        <v>82</v>
      </c>
      <c r="AY650" s="19" t="s">
        <v>138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19" t="s">
        <v>80</v>
      </c>
      <c r="BK650" s="232">
        <f>ROUND(I650*H650,2)</f>
        <v>0</v>
      </c>
      <c r="BL650" s="19" t="s">
        <v>145</v>
      </c>
      <c r="BM650" s="231" t="s">
        <v>2558</v>
      </c>
    </row>
    <row r="651" s="2" customFormat="1">
      <c r="A651" s="40"/>
      <c r="B651" s="41"/>
      <c r="C651" s="42"/>
      <c r="D651" s="233" t="s">
        <v>147</v>
      </c>
      <c r="E651" s="42"/>
      <c r="F651" s="234" t="s">
        <v>1556</v>
      </c>
      <c r="G651" s="42"/>
      <c r="H651" s="42"/>
      <c r="I651" s="138"/>
      <c r="J651" s="42"/>
      <c r="K651" s="42"/>
      <c r="L651" s="46"/>
      <c r="M651" s="235"/>
      <c r="N651" s="236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147</v>
      </c>
      <c r="AU651" s="19" t="s">
        <v>82</v>
      </c>
    </row>
    <row r="652" s="14" customFormat="1">
      <c r="A652" s="14"/>
      <c r="B652" s="249"/>
      <c r="C652" s="250"/>
      <c r="D652" s="233" t="s">
        <v>149</v>
      </c>
      <c r="E652" s="251" t="s">
        <v>19</v>
      </c>
      <c r="F652" s="252" t="s">
        <v>1558</v>
      </c>
      <c r="G652" s="250"/>
      <c r="H652" s="251" t="s">
        <v>19</v>
      </c>
      <c r="I652" s="253"/>
      <c r="J652" s="250"/>
      <c r="K652" s="250"/>
      <c r="L652" s="254"/>
      <c r="M652" s="255"/>
      <c r="N652" s="256"/>
      <c r="O652" s="256"/>
      <c r="P652" s="256"/>
      <c r="Q652" s="256"/>
      <c r="R652" s="256"/>
      <c r="S652" s="256"/>
      <c r="T652" s="25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8" t="s">
        <v>149</v>
      </c>
      <c r="AU652" s="258" t="s">
        <v>82</v>
      </c>
      <c r="AV652" s="14" t="s">
        <v>80</v>
      </c>
      <c r="AW652" s="14" t="s">
        <v>33</v>
      </c>
      <c r="AX652" s="14" t="s">
        <v>72</v>
      </c>
      <c r="AY652" s="258" t="s">
        <v>138</v>
      </c>
    </row>
    <row r="653" s="13" customFormat="1">
      <c r="A653" s="13"/>
      <c r="B653" s="237"/>
      <c r="C653" s="238"/>
      <c r="D653" s="233" t="s">
        <v>149</v>
      </c>
      <c r="E653" s="239" t="s">
        <v>19</v>
      </c>
      <c r="F653" s="240" t="s">
        <v>2559</v>
      </c>
      <c r="G653" s="238"/>
      <c r="H653" s="241">
        <v>76.375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149</v>
      </c>
      <c r="AU653" s="247" t="s">
        <v>82</v>
      </c>
      <c r="AV653" s="13" t="s">
        <v>82</v>
      </c>
      <c r="AW653" s="13" t="s">
        <v>33</v>
      </c>
      <c r="AX653" s="13" t="s">
        <v>80</v>
      </c>
      <c r="AY653" s="247" t="s">
        <v>138</v>
      </c>
    </row>
    <row r="654" s="2" customFormat="1" ht="24" customHeight="1">
      <c r="A654" s="40"/>
      <c r="B654" s="41"/>
      <c r="C654" s="220" t="s">
        <v>1560</v>
      </c>
      <c r="D654" s="220" t="s">
        <v>140</v>
      </c>
      <c r="E654" s="221" t="s">
        <v>1561</v>
      </c>
      <c r="F654" s="222" t="s">
        <v>1562</v>
      </c>
      <c r="G654" s="223" t="s">
        <v>496</v>
      </c>
      <c r="H654" s="224">
        <v>68.180000000000007</v>
      </c>
      <c r="I654" s="225"/>
      <c r="J654" s="226">
        <f>ROUND(I654*H654,2)</f>
        <v>0</v>
      </c>
      <c r="K654" s="222" t="s">
        <v>144</v>
      </c>
      <c r="L654" s="46"/>
      <c r="M654" s="227" t="s">
        <v>19</v>
      </c>
      <c r="N654" s="228" t="s">
        <v>43</v>
      </c>
      <c r="O654" s="86"/>
      <c r="P654" s="229">
        <f>O654*H654</f>
        <v>0</v>
      </c>
      <c r="Q654" s="229">
        <v>0.00018000000000000001</v>
      </c>
      <c r="R654" s="229">
        <f>Q654*H654</f>
        <v>0.012272400000000003</v>
      </c>
      <c r="S654" s="229">
        <v>0</v>
      </c>
      <c r="T654" s="230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31" t="s">
        <v>145</v>
      </c>
      <c r="AT654" s="231" t="s">
        <v>140</v>
      </c>
      <c r="AU654" s="231" t="s">
        <v>82</v>
      </c>
      <c r="AY654" s="19" t="s">
        <v>138</v>
      </c>
      <c r="BE654" s="232">
        <f>IF(N654="základní",J654,0)</f>
        <v>0</v>
      </c>
      <c r="BF654" s="232">
        <f>IF(N654="snížená",J654,0)</f>
        <v>0</v>
      </c>
      <c r="BG654" s="232">
        <f>IF(N654="zákl. přenesená",J654,0)</f>
        <v>0</v>
      </c>
      <c r="BH654" s="232">
        <f>IF(N654="sníž. přenesená",J654,0)</f>
        <v>0</v>
      </c>
      <c r="BI654" s="232">
        <f>IF(N654="nulová",J654,0)</f>
        <v>0</v>
      </c>
      <c r="BJ654" s="19" t="s">
        <v>80</v>
      </c>
      <c r="BK654" s="232">
        <f>ROUND(I654*H654,2)</f>
        <v>0</v>
      </c>
      <c r="BL654" s="19" t="s">
        <v>145</v>
      </c>
      <c r="BM654" s="231" t="s">
        <v>2560</v>
      </c>
    </row>
    <row r="655" s="2" customFormat="1">
      <c r="A655" s="40"/>
      <c r="B655" s="41"/>
      <c r="C655" s="42"/>
      <c r="D655" s="233" t="s">
        <v>147</v>
      </c>
      <c r="E655" s="42"/>
      <c r="F655" s="234" t="s">
        <v>1562</v>
      </c>
      <c r="G655" s="42"/>
      <c r="H655" s="42"/>
      <c r="I655" s="138"/>
      <c r="J655" s="42"/>
      <c r="K655" s="42"/>
      <c r="L655" s="46"/>
      <c r="M655" s="235"/>
      <c r="N655" s="236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147</v>
      </c>
      <c r="AU655" s="19" t="s">
        <v>82</v>
      </c>
    </row>
    <row r="656" s="14" customFormat="1">
      <c r="A656" s="14"/>
      <c r="B656" s="249"/>
      <c r="C656" s="250"/>
      <c r="D656" s="233" t="s">
        <v>149</v>
      </c>
      <c r="E656" s="251" t="s">
        <v>19</v>
      </c>
      <c r="F656" s="252" t="s">
        <v>1564</v>
      </c>
      <c r="G656" s="250"/>
      <c r="H656" s="251" t="s">
        <v>19</v>
      </c>
      <c r="I656" s="253"/>
      <c r="J656" s="250"/>
      <c r="K656" s="250"/>
      <c r="L656" s="254"/>
      <c r="M656" s="255"/>
      <c r="N656" s="256"/>
      <c r="O656" s="256"/>
      <c r="P656" s="256"/>
      <c r="Q656" s="256"/>
      <c r="R656" s="256"/>
      <c r="S656" s="256"/>
      <c r="T656" s="25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8" t="s">
        <v>149</v>
      </c>
      <c r="AU656" s="258" t="s">
        <v>82</v>
      </c>
      <c r="AV656" s="14" t="s">
        <v>80</v>
      </c>
      <c r="AW656" s="14" t="s">
        <v>33</v>
      </c>
      <c r="AX656" s="14" t="s">
        <v>72</v>
      </c>
      <c r="AY656" s="258" t="s">
        <v>138</v>
      </c>
    </row>
    <row r="657" s="13" customFormat="1">
      <c r="A657" s="13"/>
      <c r="B657" s="237"/>
      <c r="C657" s="238"/>
      <c r="D657" s="233" t="s">
        <v>149</v>
      </c>
      <c r="E657" s="239" t="s">
        <v>19</v>
      </c>
      <c r="F657" s="240" t="s">
        <v>1565</v>
      </c>
      <c r="G657" s="238"/>
      <c r="H657" s="241">
        <v>15.68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7" t="s">
        <v>149</v>
      </c>
      <c r="AU657" s="247" t="s">
        <v>82</v>
      </c>
      <c r="AV657" s="13" t="s">
        <v>82</v>
      </c>
      <c r="AW657" s="13" t="s">
        <v>33</v>
      </c>
      <c r="AX657" s="13" t="s">
        <v>72</v>
      </c>
      <c r="AY657" s="247" t="s">
        <v>138</v>
      </c>
    </row>
    <row r="658" s="13" customFormat="1">
      <c r="A658" s="13"/>
      <c r="B658" s="237"/>
      <c r="C658" s="238"/>
      <c r="D658" s="233" t="s">
        <v>149</v>
      </c>
      <c r="E658" s="239" t="s">
        <v>19</v>
      </c>
      <c r="F658" s="240" t="s">
        <v>2561</v>
      </c>
      <c r="G658" s="238"/>
      <c r="H658" s="241">
        <v>52.5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149</v>
      </c>
      <c r="AU658" s="247" t="s">
        <v>82</v>
      </c>
      <c r="AV658" s="13" t="s">
        <v>82</v>
      </c>
      <c r="AW658" s="13" t="s">
        <v>33</v>
      </c>
      <c r="AX658" s="13" t="s">
        <v>72</v>
      </c>
      <c r="AY658" s="247" t="s">
        <v>138</v>
      </c>
    </row>
    <row r="659" s="15" customFormat="1">
      <c r="A659" s="15"/>
      <c r="B659" s="276"/>
      <c r="C659" s="277"/>
      <c r="D659" s="233" t="s">
        <v>149</v>
      </c>
      <c r="E659" s="278" t="s">
        <v>19</v>
      </c>
      <c r="F659" s="279" t="s">
        <v>953</v>
      </c>
      <c r="G659" s="277"/>
      <c r="H659" s="280">
        <v>68.180000000000007</v>
      </c>
      <c r="I659" s="281"/>
      <c r="J659" s="277"/>
      <c r="K659" s="277"/>
      <c r="L659" s="282"/>
      <c r="M659" s="283"/>
      <c r="N659" s="284"/>
      <c r="O659" s="284"/>
      <c r="P659" s="284"/>
      <c r="Q659" s="284"/>
      <c r="R659" s="284"/>
      <c r="S659" s="284"/>
      <c r="T659" s="28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86" t="s">
        <v>149</v>
      </c>
      <c r="AU659" s="286" t="s">
        <v>82</v>
      </c>
      <c r="AV659" s="15" t="s">
        <v>145</v>
      </c>
      <c r="AW659" s="15" t="s">
        <v>33</v>
      </c>
      <c r="AX659" s="15" t="s">
        <v>80</v>
      </c>
      <c r="AY659" s="286" t="s">
        <v>138</v>
      </c>
    </row>
    <row r="660" s="2" customFormat="1" ht="24" customHeight="1">
      <c r="A660" s="40"/>
      <c r="B660" s="41"/>
      <c r="C660" s="220" t="s">
        <v>1567</v>
      </c>
      <c r="D660" s="220" t="s">
        <v>140</v>
      </c>
      <c r="E660" s="221" t="s">
        <v>1577</v>
      </c>
      <c r="F660" s="222" t="s">
        <v>1578</v>
      </c>
      <c r="G660" s="223" t="s">
        <v>526</v>
      </c>
      <c r="H660" s="224">
        <v>2</v>
      </c>
      <c r="I660" s="225"/>
      <c r="J660" s="226">
        <f>ROUND(I660*H660,2)</f>
        <v>0</v>
      </c>
      <c r="K660" s="222" t="s">
        <v>144</v>
      </c>
      <c r="L660" s="46"/>
      <c r="M660" s="227" t="s">
        <v>19</v>
      </c>
      <c r="N660" s="228" t="s">
        <v>43</v>
      </c>
      <c r="O660" s="86"/>
      <c r="P660" s="229">
        <f>O660*H660</f>
        <v>0</v>
      </c>
      <c r="Q660" s="229">
        <v>0.0064900000000000001</v>
      </c>
      <c r="R660" s="229">
        <f>Q660*H660</f>
        <v>0.01298</v>
      </c>
      <c r="S660" s="229">
        <v>0</v>
      </c>
      <c r="T660" s="230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31" t="s">
        <v>145</v>
      </c>
      <c r="AT660" s="231" t="s">
        <v>140</v>
      </c>
      <c r="AU660" s="231" t="s">
        <v>82</v>
      </c>
      <c r="AY660" s="19" t="s">
        <v>138</v>
      </c>
      <c r="BE660" s="232">
        <f>IF(N660="základní",J660,0)</f>
        <v>0</v>
      </c>
      <c r="BF660" s="232">
        <f>IF(N660="snížená",J660,0)</f>
        <v>0</v>
      </c>
      <c r="BG660" s="232">
        <f>IF(N660="zákl. přenesená",J660,0)</f>
        <v>0</v>
      </c>
      <c r="BH660" s="232">
        <f>IF(N660="sníž. přenesená",J660,0)</f>
        <v>0</v>
      </c>
      <c r="BI660" s="232">
        <f>IF(N660="nulová",J660,0)</f>
        <v>0</v>
      </c>
      <c r="BJ660" s="19" t="s">
        <v>80</v>
      </c>
      <c r="BK660" s="232">
        <f>ROUND(I660*H660,2)</f>
        <v>0</v>
      </c>
      <c r="BL660" s="19" t="s">
        <v>145</v>
      </c>
      <c r="BM660" s="231" t="s">
        <v>2562</v>
      </c>
    </row>
    <row r="661" s="2" customFormat="1">
      <c r="A661" s="40"/>
      <c r="B661" s="41"/>
      <c r="C661" s="42"/>
      <c r="D661" s="233" t="s">
        <v>147</v>
      </c>
      <c r="E661" s="42"/>
      <c r="F661" s="234" t="s">
        <v>1578</v>
      </c>
      <c r="G661" s="42"/>
      <c r="H661" s="42"/>
      <c r="I661" s="138"/>
      <c r="J661" s="42"/>
      <c r="K661" s="42"/>
      <c r="L661" s="46"/>
      <c r="M661" s="235"/>
      <c r="N661" s="236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147</v>
      </c>
      <c r="AU661" s="19" t="s">
        <v>82</v>
      </c>
    </row>
    <row r="662" s="13" customFormat="1">
      <c r="A662" s="13"/>
      <c r="B662" s="237"/>
      <c r="C662" s="238"/>
      <c r="D662" s="233" t="s">
        <v>149</v>
      </c>
      <c r="E662" s="239" t="s">
        <v>19</v>
      </c>
      <c r="F662" s="240" t="s">
        <v>1580</v>
      </c>
      <c r="G662" s="238"/>
      <c r="H662" s="241">
        <v>2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149</v>
      </c>
      <c r="AU662" s="247" t="s">
        <v>82</v>
      </c>
      <c r="AV662" s="13" t="s">
        <v>82</v>
      </c>
      <c r="AW662" s="13" t="s">
        <v>33</v>
      </c>
      <c r="AX662" s="13" t="s">
        <v>80</v>
      </c>
      <c r="AY662" s="247" t="s">
        <v>138</v>
      </c>
    </row>
    <row r="663" s="2" customFormat="1" ht="24" customHeight="1">
      <c r="A663" s="40"/>
      <c r="B663" s="41"/>
      <c r="C663" s="220" t="s">
        <v>1572</v>
      </c>
      <c r="D663" s="220" t="s">
        <v>140</v>
      </c>
      <c r="E663" s="221" t="s">
        <v>917</v>
      </c>
      <c r="F663" s="222" t="s">
        <v>918</v>
      </c>
      <c r="G663" s="223" t="s">
        <v>143</v>
      </c>
      <c r="H663" s="224">
        <v>368</v>
      </c>
      <c r="I663" s="225"/>
      <c r="J663" s="226">
        <f>ROUND(I663*H663,2)</f>
        <v>0</v>
      </c>
      <c r="K663" s="222" t="s">
        <v>144</v>
      </c>
      <c r="L663" s="46"/>
      <c r="M663" s="227" t="s">
        <v>19</v>
      </c>
      <c r="N663" s="228" t="s">
        <v>43</v>
      </c>
      <c r="O663" s="86"/>
      <c r="P663" s="229">
        <f>O663*H663</f>
        <v>0</v>
      </c>
      <c r="Q663" s="229">
        <v>0</v>
      </c>
      <c r="R663" s="229">
        <f>Q663*H663</f>
        <v>0</v>
      </c>
      <c r="S663" s="229">
        <v>0.02</v>
      </c>
      <c r="T663" s="230">
        <f>S663*H663</f>
        <v>7.3600000000000003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31" t="s">
        <v>145</v>
      </c>
      <c r="AT663" s="231" t="s">
        <v>140</v>
      </c>
      <c r="AU663" s="231" t="s">
        <v>82</v>
      </c>
      <c r="AY663" s="19" t="s">
        <v>138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19" t="s">
        <v>80</v>
      </c>
      <c r="BK663" s="232">
        <f>ROUND(I663*H663,2)</f>
        <v>0</v>
      </c>
      <c r="BL663" s="19" t="s">
        <v>145</v>
      </c>
      <c r="BM663" s="231" t="s">
        <v>2563</v>
      </c>
    </row>
    <row r="664" s="2" customFormat="1">
      <c r="A664" s="40"/>
      <c r="B664" s="41"/>
      <c r="C664" s="42"/>
      <c r="D664" s="233" t="s">
        <v>147</v>
      </c>
      <c r="E664" s="42"/>
      <c r="F664" s="234" t="s">
        <v>918</v>
      </c>
      <c r="G664" s="42"/>
      <c r="H664" s="42"/>
      <c r="I664" s="138"/>
      <c r="J664" s="42"/>
      <c r="K664" s="42"/>
      <c r="L664" s="46"/>
      <c r="M664" s="235"/>
      <c r="N664" s="236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147</v>
      </c>
      <c r="AU664" s="19" t="s">
        <v>82</v>
      </c>
    </row>
    <row r="665" s="13" customFormat="1">
      <c r="A665" s="13"/>
      <c r="B665" s="237"/>
      <c r="C665" s="238"/>
      <c r="D665" s="233" t="s">
        <v>149</v>
      </c>
      <c r="E665" s="239" t="s">
        <v>19</v>
      </c>
      <c r="F665" s="240" t="s">
        <v>2564</v>
      </c>
      <c r="G665" s="238"/>
      <c r="H665" s="241">
        <v>368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7" t="s">
        <v>149</v>
      </c>
      <c r="AU665" s="247" t="s">
        <v>82</v>
      </c>
      <c r="AV665" s="13" t="s">
        <v>82</v>
      </c>
      <c r="AW665" s="13" t="s">
        <v>33</v>
      </c>
      <c r="AX665" s="13" t="s">
        <v>80</v>
      </c>
      <c r="AY665" s="247" t="s">
        <v>138</v>
      </c>
    </row>
    <row r="666" s="2" customFormat="1" ht="24" customHeight="1">
      <c r="A666" s="40"/>
      <c r="B666" s="41"/>
      <c r="C666" s="220" t="s">
        <v>1576</v>
      </c>
      <c r="D666" s="220" t="s">
        <v>140</v>
      </c>
      <c r="E666" s="221" t="s">
        <v>1585</v>
      </c>
      <c r="F666" s="222" t="s">
        <v>1586</v>
      </c>
      <c r="G666" s="223" t="s">
        <v>143</v>
      </c>
      <c r="H666" s="224">
        <v>128</v>
      </c>
      <c r="I666" s="225"/>
      <c r="J666" s="226">
        <f>ROUND(I666*H666,2)</f>
        <v>0</v>
      </c>
      <c r="K666" s="222" t="s">
        <v>144</v>
      </c>
      <c r="L666" s="46"/>
      <c r="M666" s="227" t="s">
        <v>19</v>
      </c>
      <c r="N666" s="228" t="s">
        <v>43</v>
      </c>
      <c r="O666" s="86"/>
      <c r="P666" s="229">
        <f>O666*H666</f>
        <v>0</v>
      </c>
      <c r="Q666" s="229">
        <v>0</v>
      </c>
      <c r="R666" s="229">
        <f>Q666*H666</f>
        <v>0</v>
      </c>
      <c r="S666" s="229">
        <v>0</v>
      </c>
      <c r="T666" s="230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31" t="s">
        <v>145</v>
      </c>
      <c r="AT666" s="231" t="s">
        <v>140</v>
      </c>
      <c r="AU666" s="231" t="s">
        <v>82</v>
      </c>
      <c r="AY666" s="19" t="s">
        <v>138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19" t="s">
        <v>80</v>
      </c>
      <c r="BK666" s="232">
        <f>ROUND(I666*H666,2)</f>
        <v>0</v>
      </c>
      <c r="BL666" s="19" t="s">
        <v>145</v>
      </c>
      <c r="BM666" s="231" t="s">
        <v>2565</v>
      </c>
    </row>
    <row r="667" s="2" customFormat="1">
      <c r="A667" s="40"/>
      <c r="B667" s="41"/>
      <c r="C667" s="42"/>
      <c r="D667" s="233" t="s">
        <v>147</v>
      </c>
      <c r="E667" s="42"/>
      <c r="F667" s="234" t="s">
        <v>1586</v>
      </c>
      <c r="G667" s="42"/>
      <c r="H667" s="42"/>
      <c r="I667" s="138"/>
      <c r="J667" s="42"/>
      <c r="K667" s="42"/>
      <c r="L667" s="46"/>
      <c r="M667" s="235"/>
      <c r="N667" s="236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147</v>
      </c>
      <c r="AU667" s="19" t="s">
        <v>82</v>
      </c>
    </row>
    <row r="668" s="13" customFormat="1">
      <c r="A668" s="13"/>
      <c r="B668" s="237"/>
      <c r="C668" s="238"/>
      <c r="D668" s="233" t="s">
        <v>149</v>
      </c>
      <c r="E668" s="239" t="s">
        <v>19</v>
      </c>
      <c r="F668" s="240" t="s">
        <v>2566</v>
      </c>
      <c r="G668" s="238"/>
      <c r="H668" s="241">
        <v>128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149</v>
      </c>
      <c r="AU668" s="247" t="s">
        <v>82</v>
      </c>
      <c r="AV668" s="13" t="s">
        <v>82</v>
      </c>
      <c r="AW668" s="13" t="s">
        <v>33</v>
      </c>
      <c r="AX668" s="13" t="s">
        <v>80</v>
      </c>
      <c r="AY668" s="247" t="s">
        <v>138</v>
      </c>
    </row>
    <row r="669" s="2" customFormat="1" ht="24" customHeight="1">
      <c r="A669" s="40"/>
      <c r="B669" s="41"/>
      <c r="C669" s="220" t="s">
        <v>1581</v>
      </c>
      <c r="D669" s="220" t="s">
        <v>140</v>
      </c>
      <c r="E669" s="221" t="s">
        <v>1590</v>
      </c>
      <c r="F669" s="222" t="s">
        <v>1591</v>
      </c>
      <c r="G669" s="223" t="s">
        <v>143</v>
      </c>
      <c r="H669" s="224">
        <v>3840</v>
      </c>
      <c r="I669" s="225"/>
      <c r="J669" s="226">
        <f>ROUND(I669*H669,2)</f>
        <v>0</v>
      </c>
      <c r="K669" s="222" t="s">
        <v>144</v>
      </c>
      <c r="L669" s="46"/>
      <c r="M669" s="227" t="s">
        <v>19</v>
      </c>
      <c r="N669" s="228" t="s">
        <v>43</v>
      </c>
      <c r="O669" s="86"/>
      <c r="P669" s="229">
        <f>O669*H669</f>
        <v>0</v>
      </c>
      <c r="Q669" s="229">
        <v>0</v>
      </c>
      <c r="R669" s="229">
        <f>Q669*H669</f>
        <v>0</v>
      </c>
      <c r="S669" s="229">
        <v>0</v>
      </c>
      <c r="T669" s="230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31" t="s">
        <v>145</v>
      </c>
      <c r="AT669" s="231" t="s">
        <v>140</v>
      </c>
      <c r="AU669" s="231" t="s">
        <v>82</v>
      </c>
      <c r="AY669" s="19" t="s">
        <v>138</v>
      </c>
      <c r="BE669" s="232">
        <f>IF(N669="základní",J669,0)</f>
        <v>0</v>
      </c>
      <c r="BF669" s="232">
        <f>IF(N669="snížená",J669,0)</f>
        <v>0</v>
      </c>
      <c r="BG669" s="232">
        <f>IF(N669="zákl. přenesená",J669,0)</f>
        <v>0</v>
      </c>
      <c r="BH669" s="232">
        <f>IF(N669="sníž. přenesená",J669,0)</f>
        <v>0</v>
      </c>
      <c r="BI669" s="232">
        <f>IF(N669="nulová",J669,0)</f>
        <v>0</v>
      </c>
      <c r="BJ669" s="19" t="s">
        <v>80</v>
      </c>
      <c r="BK669" s="232">
        <f>ROUND(I669*H669,2)</f>
        <v>0</v>
      </c>
      <c r="BL669" s="19" t="s">
        <v>145</v>
      </c>
      <c r="BM669" s="231" t="s">
        <v>2567</v>
      </c>
    </row>
    <row r="670" s="2" customFormat="1">
      <c r="A670" s="40"/>
      <c r="B670" s="41"/>
      <c r="C670" s="42"/>
      <c r="D670" s="233" t="s">
        <v>147</v>
      </c>
      <c r="E670" s="42"/>
      <c r="F670" s="234" t="s">
        <v>1591</v>
      </c>
      <c r="G670" s="42"/>
      <c r="H670" s="42"/>
      <c r="I670" s="138"/>
      <c r="J670" s="42"/>
      <c r="K670" s="42"/>
      <c r="L670" s="46"/>
      <c r="M670" s="235"/>
      <c r="N670" s="236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147</v>
      </c>
      <c r="AU670" s="19" t="s">
        <v>82</v>
      </c>
    </row>
    <row r="671" s="14" customFormat="1">
      <c r="A671" s="14"/>
      <c r="B671" s="249"/>
      <c r="C671" s="250"/>
      <c r="D671" s="233" t="s">
        <v>149</v>
      </c>
      <c r="E671" s="251" t="s">
        <v>19</v>
      </c>
      <c r="F671" s="252" t="s">
        <v>1593</v>
      </c>
      <c r="G671" s="250"/>
      <c r="H671" s="251" t="s">
        <v>19</v>
      </c>
      <c r="I671" s="253"/>
      <c r="J671" s="250"/>
      <c r="K671" s="250"/>
      <c r="L671" s="254"/>
      <c r="M671" s="255"/>
      <c r="N671" s="256"/>
      <c r="O671" s="256"/>
      <c r="P671" s="256"/>
      <c r="Q671" s="256"/>
      <c r="R671" s="256"/>
      <c r="S671" s="256"/>
      <c r="T671" s="25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8" t="s">
        <v>149</v>
      </c>
      <c r="AU671" s="258" t="s">
        <v>82</v>
      </c>
      <c r="AV671" s="14" t="s">
        <v>80</v>
      </c>
      <c r="AW671" s="14" t="s">
        <v>33</v>
      </c>
      <c r="AX671" s="14" t="s">
        <v>72</v>
      </c>
      <c r="AY671" s="258" t="s">
        <v>138</v>
      </c>
    </row>
    <row r="672" s="13" customFormat="1">
      <c r="A672" s="13"/>
      <c r="B672" s="237"/>
      <c r="C672" s="238"/>
      <c r="D672" s="233" t="s">
        <v>149</v>
      </c>
      <c r="E672" s="239" t="s">
        <v>19</v>
      </c>
      <c r="F672" s="240" t="s">
        <v>2568</v>
      </c>
      <c r="G672" s="238"/>
      <c r="H672" s="241">
        <v>3840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149</v>
      </c>
      <c r="AU672" s="247" t="s">
        <v>82</v>
      </c>
      <c r="AV672" s="13" t="s">
        <v>82</v>
      </c>
      <c r="AW672" s="13" t="s">
        <v>33</v>
      </c>
      <c r="AX672" s="13" t="s">
        <v>80</v>
      </c>
      <c r="AY672" s="247" t="s">
        <v>138</v>
      </c>
    </row>
    <row r="673" s="2" customFormat="1" ht="24" customHeight="1">
      <c r="A673" s="40"/>
      <c r="B673" s="41"/>
      <c r="C673" s="220" t="s">
        <v>1584</v>
      </c>
      <c r="D673" s="220" t="s">
        <v>140</v>
      </c>
      <c r="E673" s="221" t="s">
        <v>1596</v>
      </c>
      <c r="F673" s="222" t="s">
        <v>1597</v>
      </c>
      <c r="G673" s="223" t="s">
        <v>143</v>
      </c>
      <c r="H673" s="224">
        <v>128</v>
      </c>
      <c r="I673" s="225"/>
      <c r="J673" s="226">
        <f>ROUND(I673*H673,2)</f>
        <v>0</v>
      </c>
      <c r="K673" s="222" t="s">
        <v>144</v>
      </c>
      <c r="L673" s="46"/>
      <c r="M673" s="227" t="s">
        <v>19</v>
      </c>
      <c r="N673" s="228" t="s">
        <v>43</v>
      </c>
      <c r="O673" s="86"/>
      <c r="P673" s="229">
        <f>O673*H673</f>
        <v>0</v>
      </c>
      <c r="Q673" s="229">
        <v>0</v>
      </c>
      <c r="R673" s="229">
        <f>Q673*H673</f>
        <v>0</v>
      </c>
      <c r="S673" s="229">
        <v>0</v>
      </c>
      <c r="T673" s="230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31" t="s">
        <v>145</v>
      </c>
      <c r="AT673" s="231" t="s">
        <v>140</v>
      </c>
      <c r="AU673" s="231" t="s">
        <v>82</v>
      </c>
      <c r="AY673" s="19" t="s">
        <v>138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19" t="s">
        <v>80</v>
      </c>
      <c r="BK673" s="232">
        <f>ROUND(I673*H673,2)</f>
        <v>0</v>
      </c>
      <c r="BL673" s="19" t="s">
        <v>145</v>
      </c>
      <c r="BM673" s="231" t="s">
        <v>2569</v>
      </c>
    </row>
    <row r="674" s="2" customFormat="1">
      <c r="A674" s="40"/>
      <c r="B674" s="41"/>
      <c r="C674" s="42"/>
      <c r="D674" s="233" t="s">
        <v>147</v>
      </c>
      <c r="E674" s="42"/>
      <c r="F674" s="234" t="s">
        <v>1597</v>
      </c>
      <c r="G674" s="42"/>
      <c r="H674" s="42"/>
      <c r="I674" s="138"/>
      <c r="J674" s="42"/>
      <c r="K674" s="42"/>
      <c r="L674" s="46"/>
      <c r="M674" s="235"/>
      <c r="N674" s="236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147</v>
      </c>
      <c r="AU674" s="19" t="s">
        <v>82</v>
      </c>
    </row>
    <row r="675" s="13" customFormat="1">
      <c r="A675" s="13"/>
      <c r="B675" s="237"/>
      <c r="C675" s="238"/>
      <c r="D675" s="233" t="s">
        <v>149</v>
      </c>
      <c r="E675" s="239" t="s">
        <v>19</v>
      </c>
      <c r="F675" s="240" t="s">
        <v>2570</v>
      </c>
      <c r="G675" s="238"/>
      <c r="H675" s="241">
        <v>128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149</v>
      </c>
      <c r="AU675" s="247" t="s">
        <v>82</v>
      </c>
      <c r="AV675" s="13" t="s">
        <v>82</v>
      </c>
      <c r="AW675" s="13" t="s">
        <v>33</v>
      </c>
      <c r="AX675" s="13" t="s">
        <v>80</v>
      </c>
      <c r="AY675" s="247" t="s">
        <v>138</v>
      </c>
    </row>
    <row r="676" s="2" customFormat="1" ht="24" customHeight="1">
      <c r="A676" s="40"/>
      <c r="B676" s="41"/>
      <c r="C676" s="220" t="s">
        <v>1589</v>
      </c>
      <c r="D676" s="220" t="s">
        <v>140</v>
      </c>
      <c r="E676" s="221" t="s">
        <v>1601</v>
      </c>
      <c r="F676" s="222" t="s">
        <v>1602</v>
      </c>
      <c r="G676" s="223" t="s">
        <v>184</v>
      </c>
      <c r="H676" s="224">
        <v>122.5</v>
      </c>
      <c r="I676" s="225"/>
      <c r="J676" s="226">
        <f>ROUND(I676*H676,2)</f>
        <v>0</v>
      </c>
      <c r="K676" s="222" t="s">
        <v>144</v>
      </c>
      <c r="L676" s="46"/>
      <c r="M676" s="227" t="s">
        <v>19</v>
      </c>
      <c r="N676" s="228" t="s">
        <v>43</v>
      </c>
      <c r="O676" s="86"/>
      <c r="P676" s="229">
        <f>O676*H676</f>
        <v>0</v>
      </c>
      <c r="Q676" s="229">
        <v>0</v>
      </c>
      <c r="R676" s="229">
        <f>Q676*H676</f>
        <v>0</v>
      </c>
      <c r="S676" s="229">
        <v>2.5</v>
      </c>
      <c r="T676" s="230">
        <f>S676*H676</f>
        <v>306.25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31" t="s">
        <v>145</v>
      </c>
      <c r="AT676" s="231" t="s">
        <v>140</v>
      </c>
      <c r="AU676" s="231" t="s">
        <v>82</v>
      </c>
      <c r="AY676" s="19" t="s">
        <v>138</v>
      </c>
      <c r="BE676" s="232">
        <f>IF(N676="základní",J676,0)</f>
        <v>0</v>
      </c>
      <c r="BF676" s="232">
        <f>IF(N676="snížená",J676,0)</f>
        <v>0</v>
      </c>
      <c r="BG676" s="232">
        <f>IF(N676="zákl. přenesená",J676,0)</f>
        <v>0</v>
      </c>
      <c r="BH676" s="232">
        <f>IF(N676="sníž. přenesená",J676,0)</f>
        <v>0</v>
      </c>
      <c r="BI676" s="232">
        <f>IF(N676="nulová",J676,0)</f>
        <v>0</v>
      </c>
      <c r="BJ676" s="19" t="s">
        <v>80</v>
      </c>
      <c r="BK676" s="232">
        <f>ROUND(I676*H676,2)</f>
        <v>0</v>
      </c>
      <c r="BL676" s="19" t="s">
        <v>145</v>
      </c>
      <c r="BM676" s="231" t="s">
        <v>2571</v>
      </c>
    </row>
    <row r="677" s="2" customFormat="1">
      <c r="A677" s="40"/>
      <c r="B677" s="41"/>
      <c r="C677" s="42"/>
      <c r="D677" s="233" t="s">
        <v>147</v>
      </c>
      <c r="E677" s="42"/>
      <c r="F677" s="234" t="s">
        <v>1602</v>
      </c>
      <c r="G677" s="42"/>
      <c r="H677" s="42"/>
      <c r="I677" s="138"/>
      <c r="J677" s="42"/>
      <c r="K677" s="42"/>
      <c r="L677" s="46"/>
      <c r="M677" s="235"/>
      <c r="N677" s="236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147</v>
      </c>
      <c r="AU677" s="19" t="s">
        <v>82</v>
      </c>
    </row>
    <row r="678" s="14" customFormat="1">
      <c r="A678" s="14"/>
      <c r="B678" s="249"/>
      <c r="C678" s="250"/>
      <c r="D678" s="233" t="s">
        <v>149</v>
      </c>
      <c r="E678" s="251" t="s">
        <v>19</v>
      </c>
      <c r="F678" s="252" t="s">
        <v>1604</v>
      </c>
      <c r="G678" s="250"/>
      <c r="H678" s="251" t="s">
        <v>19</v>
      </c>
      <c r="I678" s="253"/>
      <c r="J678" s="250"/>
      <c r="K678" s="250"/>
      <c r="L678" s="254"/>
      <c r="M678" s="255"/>
      <c r="N678" s="256"/>
      <c r="O678" s="256"/>
      <c r="P678" s="256"/>
      <c r="Q678" s="256"/>
      <c r="R678" s="256"/>
      <c r="S678" s="256"/>
      <c r="T678" s="25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8" t="s">
        <v>149</v>
      </c>
      <c r="AU678" s="258" t="s">
        <v>82</v>
      </c>
      <c r="AV678" s="14" t="s">
        <v>80</v>
      </c>
      <c r="AW678" s="14" t="s">
        <v>33</v>
      </c>
      <c r="AX678" s="14" t="s">
        <v>72</v>
      </c>
      <c r="AY678" s="258" t="s">
        <v>138</v>
      </c>
    </row>
    <row r="679" s="13" customFormat="1">
      <c r="A679" s="13"/>
      <c r="B679" s="237"/>
      <c r="C679" s="238"/>
      <c r="D679" s="233" t="s">
        <v>149</v>
      </c>
      <c r="E679" s="239" t="s">
        <v>19</v>
      </c>
      <c r="F679" s="240" t="s">
        <v>2572</v>
      </c>
      <c r="G679" s="238"/>
      <c r="H679" s="241">
        <v>48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7" t="s">
        <v>149</v>
      </c>
      <c r="AU679" s="247" t="s">
        <v>82</v>
      </c>
      <c r="AV679" s="13" t="s">
        <v>82</v>
      </c>
      <c r="AW679" s="13" t="s">
        <v>33</v>
      </c>
      <c r="AX679" s="13" t="s">
        <v>72</v>
      </c>
      <c r="AY679" s="247" t="s">
        <v>138</v>
      </c>
    </row>
    <row r="680" s="13" customFormat="1">
      <c r="A680" s="13"/>
      <c r="B680" s="237"/>
      <c r="C680" s="238"/>
      <c r="D680" s="233" t="s">
        <v>149</v>
      </c>
      <c r="E680" s="239" t="s">
        <v>19</v>
      </c>
      <c r="F680" s="240" t="s">
        <v>2573</v>
      </c>
      <c r="G680" s="238"/>
      <c r="H680" s="241">
        <v>49.5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149</v>
      </c>
      <c r="AU680" s="247" t="s">
        <v>82</v>
      </c>
      <c r="AV680" s="13" t="s">
        <v>82</v>
      </c>
      <c r="AW680" s="13" t="s">
        <v>33</v>
      </c>
      <c r="AX680" s="13" t="s">
        <v>72</v>
      </c>
      <c r="AY680" s="247" t="s">
        <v>138</v>
      </c>
    </row>
    <row r="681" s="13" customFormat="1">
      <c r="A681" s="13"/>
      <c r="B681" s="237"/>
      <c r="C681" s="238"/>
      <c r="D681" s="233" t="s">
        <v>149</v>
      </c>
      <c r="E681" s="239" t="s">
        <v>19</v>
      </c>
      <c r="F681" s="240" t="s">
        <v>2574</v>
      </c>
      <c r="G681" s="238"/>
      <c r="H681" s="241">
        <v>25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149</v>
      </c>
      <c r="AU681" s="247" t="s">
        <v>82</v>
      </c>
      <c r="AV681" s="13" t="s">
        <v>82</v>
      </c>
      <c r="AW681" s="13" t="s">
        <v>33</v>
      </c>
      <c r="AX681" s="13" t="s">
        <v>72</v>
      </c>
      <c r="AY681" s="247" t="s">
        <v>138</v>
      </c>
    </row>
    <row r="682" s="15" customFormat="1">
      <c r="A682" s="15"/>
      <c r="B682" s="276"/>
      <c r="C682" s="277"/>
      <c r="D682" s="233" t="s">
        <v>149</v>
      </c>
      <c r="E682" s="278" t="s">
        <v>19</v>
      </c>
      <c r="F682" s="279" t="s">
        <v>953</v>
      </c>
      <c r="G682" s="277"/>
      <c r="H682" s="280">
        <v>122.5</v>
      </c>
      <c r="I682" s="281"/>
      <c r="J682" s="277"/>
      <c r="K682" s="277"/>
      <c r="L682" s="282"/>
      <c r="M682" s="283"/>
      <c r="N682" s="284"/>
      <c r="O682" s="284"/>
      <c r="P682" s="284"/>
      <c r="Q682" s="284"/>
      <c r="R682" s="284"/>
      <c r="S682" s="284"/>
      <c r="T682" s="28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86" t="s">
        <v>149</v>
      </c>
      <c r="AU682" s="286" t="s">
        <v>82</v>
      </c>
      <c r="AV682" s="15" t="s">
        <v>145</v>
      </c>
      <c r="AW682" s="15" t="s">
        <v>33</v>
      </c>
      <c r="AX682" s="15" t="s">
        <v>80</v>
      </c>
      <c r="AY682" s="286" t="s">
        <v>138</v>
      </c>
    </row>
    <row r="683" s="2" customFormat="1" ht="16.5" customHeight="1">
      <c r="A683" s="40"/>
      <c r="B683" s="41"/>
      <c r="C683" s="220" t="s">
        <v>1595</v>
      </c>
      <c r="D683" s="220" t="s">
        <v>140</v>
      </c>
      <c r="E683" s="221" t="s">
        <v>2185</v>
      </c>
      <c r="F683" s="222" t="s">
        <v>2186</v>
      </c>
      <c r="G683" s="223" t="s">
        <v>184</v>
      </c>
      <c r="H683" s="224">
        <v>4.6600000000000001</v>
      </c>
      <c r="I683" s="225"/>
      <c r="J683" s="226">
        <f>ROUND(I683*H683,2)</f>
        <v>0</v>
      </c>
      <c r="K683" s="222" t="s">
        <v>144</v>
      </c>
      <c r="L683" s="46"/>
      <c r="M683" s="227" t="s">
        <v>19</v>
      </c>
      <c r="N683" s="228" t="s">
        <v>43</v>
      </c>
      <c r="O683" s="86"/>
      <c r="P683" s="229">
        <f>O683*H683</f>
        <v>0</v>
      </c>
      <c r="Q683" s="229">
        <v>0.12</v>
      </c>
      <c r="R683" s="229">
        <f>Q683*H683</f>
        <v>0.55920000000000003</v>
      </c>
      <c r="S683" s="229">
        <v>2.2000000000000002</v>
      </c>
      <c r="T683" s="230">
        <f>S683*H683</f>
        <v>10.252000000000001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31" t="s">
        <v>145</v>
      </c>
      <c r="AT683" s="231" t="s">
        <v>140</v>
      </c>
      <c r="AU683" s="231" t="s">
        <v>82</v>
      </c>
      <c r="AY683" s="19" t="s">
        <v>138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9" t="s">
        <v>80</v>
      </c>
      <c r="BK683" s="232">
        <f>ROUND(I683*H683,2)</f>
        <v>0</v>
      </c>
      <c r="BL683" s="19" t="s">
        <v>145</v>
      </c>
      <c r="BM683" s="231" t="s">
        <v>2575</v>
      </c>
    </row>
    <row r="684" s="2" customFormat="1">
      <c r="A684" s="40"/>
      <c r="B684" s="41"/>
      <c r="C684" s="42"/>
      <c r="D684" s="233" t="s">
        <v>147</v>
      </c>
      <c r="E684" s="42"/>
      <c r="F684" s="234" t="s">
        <v>2186</v>
      </c>
      <c r="G684" s="42"/>
      <c r="H684" s="42"/>
      <c r="I684" s="138"/>
      <c r="J684" s="42"/>
      <c r="K684" s="42"/>
      <c r="L684" s="46"/>
      <c r="M684" s="235"/>
      <c r="N684" s="236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147</v>
      </c>
      <c r="AU684" s="19" t="s">
        <v>82</v>
      </c>
    </row>
    <row r="685" s="13" customFormat="1">
      <c r="A685" s="13"/>
      <c r="B685" s="237"/>
      <c r="C685" s="238"/>
      <c r="D685" s="233" t="s">
        <v>149</v>
      </c>
      <c r="E685" s="239" t="s">
        <v>19</v>
      </c>
      <c r="F685" s="240" t="s">
        <v>2576</v>
      </c>
      <c r="G685" s="238"/>
      <c r="H685" s="241">
        <v>0.88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7" t="s">
        <v>149</v>
      </c>
      <c r="AU685" s="247" t="s">
        <v>82</v>
      </c>
      <c r="AV685" s="13" t="s">
        <v>82</v>
      </c>
      <c r="AW685" s="13" t="s">
        <v>33</v>
      </c>
      <c r="AX685" s="13" t="s">
        <v>72</v>
      </c>
      <c r="AY685" s="247" t="s">
        <v>138</v>
      </c>
    </row>
    <row r="686" s="13" customFormat="1">
      <c r="A686" s="13"/>
      <c r="B686" s="237"/>
      <c r="C686" s="238"/>
      <c r="D686" s="233" t="s">
        <v>149</v>
      </c>
      <c r="E686" s="239" t="s">
        <v>19</v>
      </c>
      <c r="F686" s="240" t="s">
        <v>2189</v>
      </c>
      <c r="G686" s="238"/>
      <c r="H686" s="241">
        <v>0.17999999999999999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149</v>
      </c>
      <c r="AU686" s="247" t="s">
        <v>82</v>
      </c>
      <c r="AV686" s="13" t="s">
        <v>82</v>
      </c>
      <c r="AW686" s="13" t="s">
        <v>33</v>
      </c>
      <c r="AX686" s="13" t="s">
        <v>72</v>
      </c>
      <c r="AY686" s="247" t="s">
        <v>138</v>
      </c>
    </row>
    <row r="687" s="13" customFormat="1">
      <c r="A687" s="13"/>
      <c r="B687" s="237"/>
      <c r="C687" s="238"/>
      <c r="D687" s="233" t="s">
        <v>149</v>
      </c>
      <c r="E687" s="239" t="s">
        <v>19</v>
      </c>
      <c r="F687" s="240" t="s">
        <v>2577</v>
      </c>
      <c r="G687" s="238"/>
      <c r="H687" s="241">
        <v>0.40000000000000002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7" t="s">
        <v>149</v>
      </c>
      <c r="AU687" s="247" t="s">
        <v>82</v>
      </c>
      <c r="AV687" s="13" t="s">
        <v>82</v>
      </c>
      <c r="AW687" s="13" t="s">
        <v>33</v>
      </c>
      <c r="AX687" s="13" t="s">
        <v>72</v>
      </c>
      <c r="AY687" s="247" t="s">
        <v>138</v>
      </c>
    </row>
    <row r="688" s="13" customFormat="1">
      <c r="A688" s="13"/>
      <c r="B688" s="237"/>
      <c r="C688" s="238"/>
      <c r="D688" s="233" t="s">
        <v>149</v>
      </c>
      <c r="E688" s="239" t="s">
        <v>19</v>
      </c>
      <c r="F688" s="240" t="s">
        <v>2578</v>
      </c>
      <c r="G688" s="238"/>
      <c r="H688" s="241">
        <v>3.2000000000000002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149</v>
      </c>
      <c r="AU688" s="247" t="s">
        <v>82</v>
      </c>
      <c r="AV688" s="13" t="s">
        <v>82</v>
      </c>
      <c r="AW688" s="13" t="s">
        <v>33</v>
      </c>
      <c r="AX688" s="13" t="s">
        <v>72</v>
      </c>
      <c r="AY688" s="247" t="s">
        <v>138</v>
      </c>
    </row>
    <row r="689" s="15" customFormat="1">
      <c r="A689" s="15"/>
      <c r="B689" s="276"/>
      <c r="C689" s="277"/>
      <c r="D689" s="233" t="s">
        <v>149</v>
      </c>
      <c r="E689" s="278" t="s">
        <v>19</v>
      </c>
      <c r="F689" s="279" t="s">
        <v>953</v>
      </c>
      <c r="G689" s="277"/>
      <c r="H689" s="280">
        <v>4.6600000000000001</v>
      </c>
      <c r="I689" s="281"/>
      <c r="J689" s="277"/>
      <c r="K689" s="277"/>
      <c r="L689" s="282"/>
      <c r="M689" s="283"/>
      <c r="N689" s="284"/>
      <c r="O689" s="284"/>
      <c r="P689" s="284"/>
      <c r="Q689" s="284"/>
      <c r="R689" s="284"/>
      <c r="S689" s="284"/>
      <c r="T689" s="28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86" t="s">
        <v>149</v>
      </c>
      <c r="AU689" s="286" t="s">
        <v>82</v>
      </c>
      <c r="AV689" s="15" t="s">
        <v>145</v>
      </c>
      <c r="AW689" s="15" t="s">
        <v>33</v>
      </c>
      <c r="AX689" s="15" t="s">
        <v>80</v>
      </c>
      <c r="AY689" s="286" t="s">
        <v>138</v>
      </c>
    </row>
    <row r="690" s="2" customFormat="1" ht="16.5" customHeight="1">
      <c r="A690" s="40"/>
      <c r="B690" s="41"/>
      <c r="C690" s="220" t="s">
        <v>1600</v>
      </c>
      <c r="D690" s="220" t="s">
        <v>140</v>
      </c>
      <c r="E690" s="221" t="s">
        <v>2191</v>
      </c>
      <c r="F690" s="222" t="s">
        <v>2192</v>
      </c>
      <c r="G690" s="223" t="s">
        <v>184</v>
      </c>
      <c r="H690" s="224">
        <v>0.83999999999999997</v>
      </c>
      <c r="I690" s="225"/>
      <c r="J690" s="226">
        <f>ROUND(I690*H690,2)</f>
        <v>0</v>
      </c>
      <c r="K690" s="222" t="s">
        <v>19</v>
      </c>
      <c r="L690" s="46"/>
      <c r="M690" s="227" t="s">
        <v>19</v>
      </c>
      <c r="N690" s="228" t="s">
        <v>43</v>
      </c>
      <c r="O690" s="86"/>
      <c r="P690" s="229">
        <f>O690*H690</f>
        <v>0</v>
      </c>
      <c r="Q690" s="229">
        <v>0.12171</v>
      </c>
      <c r="R690" s="229">
        <f>Q690*H690</f>
        <v>0.10223639999999999</v>
      </c>
      <c r="S690" s="229">
        <v>2.3999999999999999</v>
      </c>
      <c r="T690" s="230">
        <f>S690*H690</f>
        <v>2.016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31" t="s">
        <v>145</v>
      </c>
      <c r="AT690" s="231" t="s">
        <v>140</v>
      </c>
      <c r="AU690" s="231" t="s">
        <v>82</v>
      </c>
      <c r="AY690" s="19" t="s">
        <v>138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19" t="s">
        <v>80</v>
      </c>
      <c r="BK690" s="232">
        <f>ROUND(I690*H690,2)</f>
        <v>0</v>
      </c>
      <c r="BL690" s="19" t="s">
        <v>145</v>
      </c>
      <c r="BM690" s="231" t="s">
        <v>2579</v>
      </c>
    </row>
    <row r="691" s="2" customFormat="1">
      <c r="A691" s="40"/>
      <c r="B691" s="41"/>
      <c r="C691" s="42"/>
      <c r="D691" s="233" t="s">
        <v>147</v>
      </c>
      <c r="E691" s="42"/>
      <c r="F691" s="234" t="s">
        <v>2192</v>
      </c>
      <c r="G691" s="42"/>
      <c r="H691" s="42"/>
      <c r="I691" s="138"/>
      <c r="J691" s="42"/>
      <c r="K691" s="42"/>
      <c r="L691" s="46"/>
      <c r="M691" s="235"/>
      <c r="N691" s="236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147</v>
      </c>
      <c r="AU691" s="19" t="s">
        <v>82</v>
      </c>
    </row>
    <row r="692" s="13" customFormat="1">
      <c r="A692" s="13"/>
      <c r="B692" s="237"/>
      <c r="C692" s="238"/>
      <c r="D692" s="233" t="s">
        <v>149</v>
      </c>
      <c r="E692" s="239" t="s">
        <v>19</v>
      </c>
      <c r="F692" s="240" t="s">
        <v>2580</v>
      </c>
      <c r="G692" s="238"/>
      <c r="H692" s="241">
        <v>0.83999999999999997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149</v>
      </c>
      <c r="AU692" s="247" t="s">
        <v>82</v>
      </c>
      <c r="AV692" s="13" t="s">
        <v>82</v>
      </c>
      <c r="AW692" s="13" t="s">
        <v>33</v>
      </c>
      <c r="AX692" s="13" t="s">
        <v>80</v>
      </c>
      <c r="AY692" s="247" t="s">
        <v>138</v>
      </c>
    </row>
    <row r="693" s="2" customFormat="1" ht="16.5" customHeight="1">
      <c r="A693" s="40"/>
      <c r="B693" s="41"/>
      <c r="C693" s="220" t="s">
        <v>1608</v>
      </c>
      <c r="D693" s="220" t="s">
        <v>140</v>
      </c>
      <c r="E693" s="221" t="s">
        <v>2195</v>
      </c>
      <c r="F693" s="222" t="s">
        <v>2196</v>
      </c>
      <c r="G693" s="223" t="s">
        <v>184</v>
      </c>
      <c r="H693" s="224">
        <v>25.920000000000002</v>
      </c>
      <c r="I693" s="225"/>
      <c r="J693" s="226">
        <f>ROUND(I693*H693,2)</f>
        <v>0</v>
      </c>
      <c r="K693" s="222" t="s">
        <v>144</v>
      </c>
      <c r="L693" s="46"/>
      <c r="M693" s="227" t="s">
        <v>19</v>
      </c>
      <c r="N693" s="228" t="s">
        <v>43</v>
      </c>
      <c r="O693" s="86"/>
      <c r="P693" s="229">
        <f>O693*H693</f>
        <v>0</v>
      </c>
      <c r="Q693" s="229">
        <v>0.12</v>
      </c>
      <c r="R693" s="229">
        <f>Q693*H693</f>
        <v>3.1104000000000003</v>
      </c>
      <c r="S693" s="229">
        <v>2.4900000000000002</v>
      </c>
      <c r="T693" s="230">
        <f>S693*H693</f>
        <v>64.540800000000004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31" t="s">
        <v>145</v>
      </c>
      <c r="AT693" s="231" t="s">
        <v>140</v>
      </c>
      <c r="AU693" s="231" t="s">
        <v>82</v>
      </c>
      <c r="AY693" s="19" t="s">
        <v>138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19" t="s">
        <v>80</v>
      </c>
      <c r="BK693" s="232">
        <f>ROUND(I693*H693,2)</f>
        <v>0</v>
      </c>
      <c r="BL693" s="19" t="s">
        <v>145</v>
      </c>
      <c r="BM693" s="231" t="s">
        <v>2581</v>
      </c>
    </row>
    <row r="694" s="2" customFormat="1">
      <c r="A694" s="40"/>
      <c r="B694" s="41"/>
      <c r="C694" s="42"/>
      <c r="D694" s="233" t="s">
        <v>147</v>
      </c>
      <c r="E694" s="42"/>
      <c r="F694" s="234" t="s">
        <v>2196</v>
      </c>
      <c r="G694" s="42"/>
      <c r="H694" s="42"/>
      <c r="I694" s="138"/>
      <c r="J694" s="42"/>
      <c r="K694" s="42"/>
      <c r="L694" s="46"/>
      <c r="M694" s="235"/>
      <c r="N694" s="236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147</v>
      </c>
      <c r="AU694" s="19" t="s">
        <v>82</v>
      </c>
    </row>
    <row r="695" s="14" customFormat="1">
      <c r="A695" s="14"/>
      <c r="B695" s="249"/>
      <c r="C695" s="250"/>
      <c r="D695" s="233" t="s">
        <v>149</v>
      </c>
      <c r="E695" s="251" t="s">
        <v>19</v>
      </c>
      <c r="F695" s="252" t="s">
        <v>2198</v>
      </c>
      <c r="G695" s="250"/>
      <c r="H695" s="251" t="s">
        <v>19</v>
      </c>
      <c r="I695" s="253"/>
      <c r="J695" s="250"/>
      <c r="K695" s="250"/>
      <c r="L695" s="254"/>
      <c r="M695" s="255"/>
      <c r="N695" s="256"/>
      <c r="O695" s="256"/>
      <c r="P695" s="256"/>
      <c r="Q695" s="256"/>
      <c r="R695" s="256"/>
      <c r="S695" s="256"/>
      <c r="T695" s="25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8" t="s">
        <v>149</v>
      </c>
      <c r="AU695" s="258" t="s">
        <v>82</v>
      </c>
      <c r="AV695" s="14" t="s">
        <v>80</v>
      </c>
      <c r="AW695" s="14" t="s">
        <v>33</v>
      </c>
      <c r="AX695" s="14" t="s">
        <v>72</v>
      </c>
      <c r="AY695" s="258" t="s">
        <v>138</v>
      </c>
    </row>
    <row r="696" s="13" customFormat="1">
      <c r="A696" s="13"/>
      <c r="B696" s="237"/>
      <c r="C696" s="238"/>
      <c r="D696" s="233" t="s">
        <v>149</v>
      </c>
      <c r="E696" s="239" t="s">
        <v>19</v>
      </c>
      <c r="F696" s="240" t="s">
        <v>2582</v>
      </c>
      <c r="G696" s="238"/>
      <c r="H696" s="241">
        <v>25.920000000000002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7" t="s">
        <v>149</v>
      </c>
      <c r="AU696" s="247" t="s">
        <v>82</v>
      </c>
      <c r="AV696" s="13" t="s">
        <v>82</v>
      </c>
      <c r="AW696" s="13" t="s">
        <v>33</v>
      </c>
      <c r="AX696" s="13" t="s">
        <v>80</v>
      </c>
      <c r="AY696" s="247" t="s">
        <v>138</v>
      </c>
    </row>
    <row r="697" s="2" customFormat="1" ht="24" customHeight="1">
      <c r="A697" s="40"/>
      <c r="B697" s="41"/>
      <c r="C697" s="220" t="s">
        <v>1614</v>
      </c>
      <c r="D697" s="220" t="s">
        <v>140</v>
      </c>
      <c r="E697" s="221" t="s">
        <v>1615</v>
      </c>
      <c r="F697" s="222" t="s">
        <v>1616</v>
      </c>
      <c r="G697" s="223" t="s">
        <v>143</v>
      </c>
      <c r="H697" s="224">
        <v>35.759999999999998</v>
      </c>
      <c r="I697" s="225"/>
      <c r="J697" s="226">
        <f>ROUND(I697*H697,2)</f>
        <v>0</v>
      </c>
      <c r="K697" s="222" t="s">
        <v>144</v>
      </c>
      <c r="L697" s="46"/>
      <c r="M697" s="227" t="s">
        <v>19</v>
      </c>
      <c r="N697" s="228" t="s">
        <v>43</v>
      </c>
      <c r="O697" s="86"/>
      <c r="P697" s="229">
        <f>O697*H697</f>
        <v>0</v>
      </c>
      <c r="Q697" s="229">
        <v>0</v>
      </c>
      <c r="R697" s="229">
        <f>Q697*H697</f>
        <v>0</v>
      </c>
      <c r="S697" s="229">
        <v>0.432</v>
      </c>
      <c r="T697" s="230">
        <f>S697*H697</f>
        <v>15.448319999999999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31" t="s">
        <v>145</v>
      </c>
      <c r="AT697" s="231" t="s">
        <v>140</v>
      </c>
      <c r="AU697" s="231" t="s">
        <v>82</v>
      </c>
      <c r="AY697" s="19" t="s">
        <v>138</v>
      </c>
      <c r="BE697" s="232">
        <f>IF(N697="základní",J697,0)</f>
        <v>0</v>
      </c>
      <c r="BF697" s="232">
        <f>IF(N697="snížená",J697,0)</f>
        <v>0</v>
      </c>
      <c r="BG697" s="232">
        <f>IF(N697="zákl. přenesená",J697,0)</f>
        <v>0</v>
      </c>
      <c r="BH697" s="232">
        <f>IF(N697="sníž. přenesená",J697,0)</f>
        <v>0</v>
      </c>
      <c r="BI697" s="232">
        <f>IF(N697="nulová",J697,0)</f>
        <v>0</v>
      </c>
      <c r="BJ697" s="19" t="s">
        <v>80</v>
      </c>
      <c r="BK697" s="232">
        <f>ROUND(I697*H697,2)</f>
        <v>0</v>
      </c>
      <c r="BL697" s="19" t="s">
        <v>145</v>
      </c>
      <c r="BM697" s="231" t="s">
        <v>2583</v>
      </c>
    </row>
    <row r="698" s="2" customFormat="1">
      <c r="A698" s="40"/>
      <c r="B698" s="41"/>
      <c r="C698" s="42"/>
      <c r="D698" s="233" t="s">
        <v>147</v>
      </c>
      <c r="E698" s="42"/>
      <c r="F698" s="234" t="s">
        <v>1616</v>
      </c>
      <c r="G698" s="42"/>
      <c r="H698" s="42"/>
      <c r="I698" s="138"/>
      <c r="J698" s="42"/>
      <c r="K698" s="42"/>
      <c r="L698" s="46"/>
      <c r="M698" s="235"/>
      <c r="N698" s="236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147</v>
      </c>
      <c r="AU698" s="19" t="s">
        <v>82</v>
      </c>
    </row>
    <row r="699" s="14" customFormat="1">
      <c r="A699" s="14"/>
      <c r="B699" s="249"/>
      <c r="C699" s="250"/>
      <c r="D699" s="233" t="s">
        <v>149</v>
      </c>
      <c r="E699" s="251" t="s">
        <v>19</v>
      </c>
      <c r="F699" s="252" t="s">
        <v>1618</v>
      </c>
      <c r="G699" s="250"/>
      <c r="H699" s="251" t="s">
        <v>19</v>
      </c>
      <c r="I699" s="253"/>
      <c r="J699" s="250"/>
      <c r="K699" s="250"/>
      <c r="L699" s="254"/>
      <c r="M699" s="255"/>
      <c r="N699" s="256"/>
      <c r="O699" s="256"/>
      <c r="P699" s="256"/>
      <c r="Q699" s="256"/>
      <c r="R699" s="256"/>
      <c r="S699" s="256"/>
      <c r="T699" s="25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8" t="s">
        <v>149</v>
      </c>
      <c r="AU699" s="258" t="s">
        <v>82</v>
      </c>
      <c r="AV699" s="14" t="s">
        <v>80</v>
      </c>
      <c r="AW699" s="14" t="s">
        <v>33</v>
      </c>
      <c r="AX699" s="14" t="s">
        <v>72</v>
      </c>
      <c r="AY699" s="258" t="s">
        <v>138</v>
      </c>
    </row>
    <row r="700" s="13" customFormat="1">
      <c r="A700" s="13"/>
      <c r="B700" s="237"/>
      <c r="C700" s="238"/>
      <c r="D700" s="233" t="s">
        <v>149</v>
      </c>
      <c r="E700" s="239" t="s">
        <v>19</v>
      </c>
      <c r="F700" s="240" t="s">
        <v>2584</v>
      </c>
      <c r="G700" s="238"/>
      <c r="H700" s="241">
        <v>29.760000000000002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149</v>
      </c>
      <c r="AU700" s="247" t="s">
        <v>82</v>
      </c>
      <c r="AV700" s="13" t="s">
        <v>82</v>
      </c>
      <c r="AW700" s="13" t="s">
        <v>33</v>
      </c>
      <c r="AX700" s="13" t="s">
        <v>72</v>
      </c>
      <c r="AY700" s="247" t="s">
        <v>138</v>
      </c>
    </row>
    <row r="701" s="13" customFormat="1">
      <c r="A701" s="13"/>
      <c r="B701" s="237"/>
      <c r="C701" s="238"/>
      <c r="D701" s="233" t="s">
        <v>149</v>
      </c>
      <c r="E701" s="239" t="s">
        <v>19</v>
      </c>
      <c r="F701" s="240" t="s">
        <v>2585</v>
      </c>
      <c r="G701" s="238"/>
      <c r="H701" s="241">
        <v>6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7" t="s">
        <v>149</v>
      </c>
      <c r="AU701" s="247" t="s">
        <v>82</v>
      </c>
      <c r="AV701" s="13" t="s">
        <v>82</v>
      </c>
      <c r="AW701" s="13" t="s">
        <v>33</v>
      </c>
      <c r="AX701" s="13" t="s">
        <v>72</v>
      </c>
      <c r="AY701" s="247" t="s">
        <v>138</v>
      </c>
    </row>
    <row r="702" s="15" customFormat="1">
      <c r="A702" s="15"/>
      <c r="B702" s="276"/>
      <c r="C702" s="277"/>
      <c r="D702" s="233" t="s">
        <v>149</v>
      </c>
      <c r="E702" s="278" t="s">
        <v>19</v>
      </c>
      <c r="F702" s="279" t="s">
        <v>953</v>
      </c>
      <c r="G702" s="277"/>
      <c r="H702" s="280">
        <v>35.759999999999998</v>
      </c>
      <c r="I702" s="281"/>
      <c r="J702" s="277"/>
      <c r="K702" s="277"/>
      <c r="L702" s="282"/>
      <c r="M702" s="283"/>
      <c r="N702" s="284"/>
      <c r="O702" s="284"/>
      <c r="P702" s="284"/>
      <c r="Q702" s="284"/>
      <c r="R702" s="284"/>
      <c r="S702" s="284"/>
      <c r="T702" s="28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86" t="s">
        <v>149</v>
      </c>
      <c r="AU702" s="286" t="s">
        <v>82</v>
      </c>
      <c r="AV702" s="15" t="s">
        <v>145</v>
      </c>
      <c r="AW702" s="15" t="s">
        <v>33</v>
      </c>
      <c r="AX702" s="15" t="s">
        <v>80</v>
      </c>
      <c r="AY702" s="286" t="s">
        <v>138</v>
      </c>
    </row>
    <row r="703" s="2" customFormat="1" ht="24" customHeight="1">
      <c r="A703" s="40"/>
      <c r="B703" s="41"/>
      <c r="C703" s="220" t="s">
        <v>1620</v>
      </c>
      <c r="D703" s="220" t="s">
        <v>140</v>
      </c>
      <c r="E703" s="221" t="s">
        <v>922</v>
      </c>
      <c r="F703" s="222" t="s">
        <v>923</v>
      </c>
      <c r="G703" s="223" t="s">
        <v>526</v>
      </c>
      <c r="H703" s="224">
        <v>2</v>
      </c>
      <c r="I703" s="225"/>
      <c r="J703" s="226">
        <f>ROUND(I703*H703,2)</f>
        <v>0</v>
      </c>
      <c r="K703" s="222" t="s">
        <v>144</v>
      </c>
      <c r="L703" s="46"/>
      <c r="M703" s="227" t="s">
        <v>19</v>
      </c>
      <c r="N703" s="228" t="s">
        <v>43</v>
      </c>
      <c r="O703" s="86"/>
      <c r="P703" s="229">
        <f>O703*H703</f>
        <v>0</v>
      </c>
      <c r="Q703" s="229">
        <v>0</v>
      </c>
      <c r="R703" s="229">
        <f>Q703*H703</f>
        <v>0</v>
      </c>
      <c r="S703" s="229">
        <v>0.082000000000000003</v>
      </c>
      <c r="T703" s="230">
        <f>S703*H703</f>
        <v>0.16400000000000001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31" t="s">
        <v>145</v>
      </c>
      <c r="AT703" s="231" t="s">
        <v>140</v>
      </c>
      <c r="AU703" s="231" t="s">
        <v>82</v>
      </c>
      <c r="AY703" s="19" t="s">
        <v>138</v>
      </c>
      <c r="BE703" s="232">
        <f>IF(N703="základní",J703,0)</f>
        <v>0</v>
      </c>
      <c r="BF703" s="232">
        <f>IF(N703="snížená",J703,0)</f>
        <v>0</v>
      </c>
      <c r="BG703" s="232">
        <f>IF(N703="zákl. přenesená",J703,0)</f>
        <v>0</v>
      </c>
      <c r="BH703" s="232">
        <f>IF(N703="sníž. přenesená",J703,0)</f>
        <v>0</v>
      </c>
      <c r="BI703" s="232">
        <f>IF(N703="nulová",J703,0)</f>
        <v>0</v>
      </c>
      <c r="BJ703" s="19" t="s">
        <v>80</v>
      </c>
      <c r="BK703" s="232">
        <f>ROUND(I703*H703,2)</f>
        <v>0</v>
      </c>
      <c r="BL703" s="19" t="s">
        <v>145</v>
      </c>
      <c r="BM703" s="231" t="s">
        <v>2586</v>
      </c>
    </row>
    <row r="704" s="2" customFormat="1">
      <c r="A704" s="40"/>
      <c r="B704" s="41"/>
      <c r="C704" s="42"/>
      <c r="D704" s="233" t="s">
        <v>147</v>
      </c>
      <c r="E704" s="42"/>
      <c r="F704" s="234" t="s">
        <v>923</v>
      </c>
      <c r="G704" s="42"/>
      <c r="H704" s="42"/>
      <c r="I704" s="138"/>
      <c r="J704" s="42"/>
      <c r="K704" s="42"/>
      <c r="L704" s="46"/>
      <c r="M704" s="235"/>
      <c r="N704" s="236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147</v>
      </c>
      <c r="AU704" s="19" t="s">
        <v>82</v>
      </c>
    </row>
    <row r="705" s="14" customFormat="1">
      <c r="A705" s="14"/>
      <c r="B705" s="249"/>
      <c r="C705" s="250"/>
      <c r="D705" s="233" t="s">
        <v>149</v>
      </c>
      <c r="E705" s="251" t="s">
        <v>19</v>
      </c>
      <c r="F705" s="252" t="s">
        <v>1622</v>
      </c>
      <c r="G705" s="250"/>
      <c r="H705" s="251" t="s">
        <v>19</v>
      </c>
      <c r="I705" s="253"/>
      <c r="J705" s="250"/>
      <c r="K705" s="250"/>
      <c r="L705" s="254"/>
      <c r="M705" s="255"/>
      <c r="N705" s="256"/>
      <c r="O705" s="256"/>
      <c r="P705" s="256"/>
      <c r="Q705" s="256"/>
      <c r="R705" s="256"/>
      <c r="S705" s="256"/>
      <c r="T705" s="257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8" t="s">
        <v>149</v>
      </c>
      <c r="AU705" s="258" t="s">
        <v>82</v>
      </c>
      <c r="AV705" s="14" t="s">
        <v>80</v>
      </c>
      <c r="AW705" s="14" t="s">
        <v>33</v>
      </c>
      <c r="AX705" s="14" t="s">
        <v>72</v>
      </c>
      <c r="AY705" s="258" t="s">
        <v>138</v>
      </c>
    </row>
    <row r="706" s="13" customFormat="1">
      <c r="A706" s="13"/>
      <c r="B706" s="237"/>
      <c r="C706" s="238"/>
      <c r="D706" s="233" t="s">
        <v>149</v>
      </c>
      <c r="E706" s="239" t="s">
        <v>19</v>
      </c>
      <c r="F706" s="240" t="s">
        <v>1623</v>
      </c>
      <c r="G706" s="238"/>
      <c r="H706" s="241">
        <v>2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149</v>
      </c>
      <c r="AU706" s="247" t="s">
        <v>82</v>
      </c>
      <c r="AV706" s="13" t="s">
        <v>82</v>
      </c>
      <c r="AW706" s="13" t="s">
        <v>33</v>
      </c>
      <c r="AX706" s="13" t="s">
        <v>80</v>
      </c>
      <c r="AY706" s="247" t="s">
        <v>138</v>
      </c>
    </row>
    <row r="707" s="2" customFormat="1" ht="16.5" customHeight="1">
      <c r="A707" s="40"/>
      <c r="B707" s="41"/>
      <c r="C707" s="220" t="s">
        <v>1624</v>
      </c>
      <c r="D707" s="220" t="s">
        <v>140</v>
      </c>
      <c r="E707" s="221" t="s">
        <v>1625</v>
      </c>
      <c r="F707" s="222" t="s">
        <v>1626</v>
      </c>
      <c r="G707" s="223" t="s">
        <v>496</v>
      </c>
      <c r="H707" s="224">
        <v>13.4</v>
      </c>
      <c r="I707" s="225"/>
      <c r="J707" s="226">
        <f>ROUND(I707*H707,2)</f>
        <v>0</v>
      </c>
      <c r="K707" s="222" t="s">
        <v>144</v>
      </c>
      <c r="L707" s="46"/>
      <c r="M707" s="227" t="s">
        <v>19</v>
      </c>
      <c r="N707" s="228" t="s">
        <v>43</v>
      </c>
      <c r="O707" s="86"/>
      <c r="P707" s="229">
        <f>O707*H707</f>
        <v>0</v>
      </c>
      <c r="Q707" s="229">
        <v>8.0000000000000007E-05</v>
      </c>
      <c r="R707" s="229">
        <f>Q707*H707</f>
        <v>0.001072</v>
      </c>
      <c r="S707" s="229">
        <v>0.017999999999999999</v>
      </c>
      <c r="T707" s="230">
        <f>S707*H707</f>
        <v>0.2412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31" t="s">
        <v>145</v>
      </c>
      <c r="AT707" s="231" t="s">
        <v>140</v>
      </c>
      <c r="AU707" s="231" t="s">
        <v>82</v>
      </c>
      <c r="AY707" s="19" t="s">
        <v>138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19" t="s">
        <v>80</v>
      </c>
      <c r="BK707" s="232">
        <f>ROUND(I707*H707,2)</f>
        <v>0</v>
      </c>
      <c r="BL707" s="19" t="s">
        <v>145</v>
      </c>
      <c r="BM707" s="231" t="s">
        <v>2587</v>
      </c>
    </row>
    <row r="708" s="2" customFormat="1">
      <c r="A708" s="40"/>
      <c r="B708" s="41"/>
      <c r="C708" s="42"/>
      <c r="D708" s="233" t="s">
        <v>147</v>
      </c>
      <c r="E708" s="42"/>
      <c r="F708" s="234" t="s">
        <v>1626</v>
      </c>
      <c r="G708" s="42"/>
      <c r="H708" s="42"/>
      <c r="I708" s="138"/>
      <c r="J708" s="42"/>
      <c r="K708" s="42"/>
      <c r="L708" s="46"/>
      <c r="M708" s="235"/>
      <c r="N708" s="236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147</v>
      </c>
      <c r="AU708" s="19" t="s">
        <v>82</v>
      </c>
    </row>
    <row r="709" s="14" customFormat="1">
      <c r="A709" s="14"/>
      <c r="B709" s="249"/>
      <c r="C709" s="250"/>
      <c r="D709" s="233" t="s">
        <v>149</v>
      </c>
      <c r="E709" s="251" t="s">
        <v>19</v>
      </c>
      <c r="F709" s="252" t="s">
        <v>1628</v>
      </c>
      <c r="G709" s="250"/>
      <c r="H709" s="251" t="s">
        <v>19</v>
      </c>
      <c r="I709" s="253"/>
      <c r="J709" s="250"/>
      <c r="K709" s="250"/>
      <c r="L709" s="254"/>
      <c r="M709" s="255"/>
      <c r="N709" s="256"/>
      <c r="O709" s="256"/>
      <c r="P709" s="256"/>
      <c r="Q709" s="256"/>
      <c r="R709" s="256"/>
      <c r="S709" s="256"/>
      <c r="T709" s="25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8" t="s">
        <v>149</v>
      </c>
      <c r="AU709" s="258" t="s">
        <v>82</v>
      </c>
      <c r="AV709" s="14" t="s">
        <v>80</v>
      </c>
      <c r="AW709" s="14" t="s">
        <v>33</v>
      </c>
      <c r="AX709" s="14" t="s">
        <v>72</v>
      </c>
      <c r="AY709" s="258" t="s">
        <v>138</v>
      </c>
    </row>
    <row r="710" s="13" customFormat="1">
      <c r="A710" s="13"/>
      <c r="B710" s="237"/>
      <c r="C710" s="238"/>
      <c r="D710" s="233" t="s">
        <v>149</v>
      </c>
      <c r="E710" s="239" t="s">
        <v>19</v>
      </c>
      <c r="F710" s="240" t="s">
        <v>2588</v>
      </c>
      <c r="G710" s="238"/>
      <c r="H710" s="241">
        <v>13.4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7" t="s">
        <v>149</v>
      </c>
      <c r="AU710" s="247" t="s">
        <v>82</v>
      </c>
      <c r="AV710" s="13" t="s">
        <v>82</v>
      </c>
      <c r="AW710" s="13" t="s">
        <v>33</v>
      </c>
      <c r="AX710" s="13" t="s">
        <v>80</v>
      </c>
      <c r="AY710" s="247" t="s">
        <v>138</v>
      </c>
    </row>
    <row r="711" s="2" customFormat="1" ht="24" customHeight="1">
      <c r="A711" s="40"/>
      <c r="B711" s="41"/>
      <c r="C711" s="220" t="s">
        <v>1630</v>
      </c>
      <c r="D711" s="220" t="s">
        <v>140</v>
      </c>
      <c r="E711" s="221" t="s">
        <v>1631</v>
      </c>
      <c r="F711" s="222" t="s">
        <v>1632</v>
      </c>
      <c r="G711" s="223" t="s">
        <v>143</v>
      </c>
      <c r="H711" s="224">
        <v>67.599999999999994</v>
      </c>
      <c r="I711" s="225"/>
      <c r="J711" s="226">
        <f>ROUND(I711*H711,2)</f>
        <v>0</v>
      </c>
      <c r="K711" s="222" t="s">
        <v>144</v>
      </c>
      <c r="L711" s="46"/>
      <c r="M711" s="227" t="s">
        <v>19</v>
      </c>
      <c r="N711" s="228" t="s">
        <v>43</v>
      </c>
      <c r="O711" s="86"/>
      <c r="P711" s="229">
        <f>O711*H711</f>
        <v>0</v>
      </c>
      <c r="Q711" s="229">
        <v>0.0050600000000000003</v>
      </c>
      <c r="R711" s="229">
        <f>Q711*H711</f>
        <v>0.34205599999999997</v>
      </c>
      <c r="S711" s="229">
        <v>0.0050000000000000001</v>
      </c>
      <c r="T711" s="230">
        <f>S711*H711</f>
        <v>0.33799999999999997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31" t="s">
        <v>145</v>
      </c>
      <c r="AT711" s="231" t="s">
        <v>140</v>
      </c>
      <c r="AU711" s="231" t="s">
        <v>82</v>
      </c>
      <c r="AY711" s="19" t="s">
        <v>138</v>
      </c>
      <c r="BE711" s="232">
        <f>IF(N711="základní",J711,0)</f>
        <v>0</v>
      </c>
      <c r="BF711" s="232">
        <f>IF(N711="snížená",J711,0)</f>
        <v>0</v>
      </c>
      <c r="BG711" s="232">
        <f>IF(N711="zákl. přenesená",J711,0)</f>
        <v>0</v>
      </c>
      <c r="BH711" s="232">
        <f>IF(N711="sníž. přenesená",J711,0)</f>
        <v>0</v>
      </c>
      <c r="BI711" s="232">
        <f>IF(N711="nulová",J711,0)</f>
        <v>0</v>
      </c>
      <c r="BJ711" s="19" t="s">
        <v>80</v>
      </c>
      <c r="BK711" s="232">
        <f>ROUND(I711*H711,2)</f>
        <v>0</v>
      </c>
      <c r="BL711" s="19" t="s">
        <v>145</v>
      </c>
      <c r="BM711" s="231" t="s">
        <v>2589</v>
      </c>
    </row>
    <row r="712" s="2" customFormat="1">
      <c r="A712" s="40"/>
      <c r="B712" s="41"/>
      <c r="C712" s="42"/>
      <c r="D712" s="233" t="s">
        <v>147</v>
      </c>
      <c r="E712" s="42"/>
      <c r="F712" s="234" t="s">
        <v>1632</v>
      </c>
      <c r="G712" s="42"/>
      <c r="H712" s="42"/>
      <c r="I712" s="138"/>
      <c r="J712" s="42"/>
      <c r="K712" s="42"/>
      <c r="L712" s="46"/>
      <c r="M712" s="235"/>
      <c r="N712" s="236"/>
      <c r="O712" s="86"/>
      <c r="P712" s="86"/>
      <c r="Q712" s="86"/>
      <c r="R712" s="86"/>
      <c r="S712" s="86"/>
      <c r="T712" s="87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T712" s="19" t="s">
        <v>147</v>
      </c>
      <c r="AU712" s="19" t="s">
        <v>82</v>
      </c>
    </row>
    <row r="713" s="13" customFormat="1">
      <c r="A713" s="13"/>
      <c r="B713" s="237"/>
      <c r="C713" s="238"/>
      <c r="D713" s="233" t="s">
        <v>149</v>
      </c>
      <c r="E713" s="239" t="s">
        <v>19</v>
      </c>
      <c r="F713" s="240" t="s">
        <v>2590</v>
      </c>
      <c r="G713" s="238"/>
      <c r="H713" s="241">
        <v>67.599999999999994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7" t="s">
        <v>149</v>
      </c>
      <c r="AU713" s="247" t="s">
        <v>82</v>
      </c>
      <c r="AV713" s="13" t="s">
        <v>82</v>
      </c>
      <c r="AW713" s="13" t="s">
        <v>33</v>
      </c>
      <c r="AX713" s="13" t="s">
        <v>80</v>
      </c>
      <c r="AY713" s="247" t="s">
        <v>138</v>
      </c>
    </row>
    <row r="714" s="12" customFormat="1" ht="22.8" customHeight="1">
      <c r="A714" s="12"/>
      <c r="B714" s="204"/>
      <c r="C714" s="205"/>
      <c r="D714" s="206" t="s">
        <v>71</v>
      </c>
      <c r="E714" s="218" t="s">
        <v>605</v>
      </c>
      <c r="F714" s="218" t="s">
        <v>606</v>
      </c>
      <c r="G714" s="205"/>
      <c r="H714" s="205"/>
      <c r="I714" s="208"/>
      <c r="J714" s="219">
        <f>BK714</f>
        <v>0</v>
      </c>
      <c r="K714" s="205"/>
      <c r="L714" s="210"/>
      <c r="M714" s="211"/>
      <c r="N714" s="212"/>
      <c r="O714" s="212"/>
      <c r="P714" s="213">
        <f>SUM(P715:P777)</f>
        <v>0</v>
      </c>
      <c r="Q714" s="212"/>
      <c r="R714" s="213">
        <f>SUM(R715:R777)</f>
        <v>0</v>
      </c>
      <c r="S714" s="212"/>
      <c r="T714" s="214">
        <f>SUM(T715:T777)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15" t="s">
        <v>80</v>
      </c>
      <c r="AT714" s="216" t="s">
        <v>71</v>
      </c>
      <c r="AU714" s="216" t="s">
        <v>80</v>
      </c>
      <c r="AY714" s="215" t="s">
        <v>138</v>
      </c>
      <c r="BK714" s="217">
        <f>SUM(BK715:BK777)</f>
        <v>0</v>
      </c>
    </row>
    <row r="715" s="2" customFormat="1" ht="24" customHeight="1">
      <c r="A715" s="40"/>
      <c r="B715" s="41"/>
      <c r="C715" s="220" t="s">
        <v>1635</v>
      </c>
      <c r="D715" s="220" t="s">
        <v>140</v>
      </c>
      <c r="E715" s="221" t="s">
        <v>1636</v>
      </c>
      <c r="F715" s="222" t="s">
        <v>2207</v>
      </c>
      <c r="G715" s="223" t="s">
        <v>305</v>
      </c>
      <c r="H715" s="224">
        <v>12.734</v>
      </c>
      <c r="I715" s="225"/>
      <c r="J715" s="226">
        <f>ROUND(I715*H715,2)</f>
        <v>0</v>
      </c>
      <c r="K715" s="222" t="s">
        <v>144</v>
      </c>
      <c r="L715" s="46"/>
      <c r="M715" s="227" t="s">
        <v>19</v>
      </c>
      <c r="N715" s="228" t="s">
        <v>43</v>
      </c>
      <c r="O715" s="86"/>
      <c r="P715" s="229">
        <f>O715*H715</f>
        <v>0</v>
      </c>
      <c r="Q715" s="229">
        <v>0</v>
      </c>
      <c r="R715" s="229">
        <f>Q715*H715</f>
        <v>0</v>
      </c>
      <c r="S715" s="229">
        <v>0</v>
      </c>
      <c r="T715" s="230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31" t="s">
        <v>145</v>
      </c>
      <c r="AT715" s="231" t="s">
        <v>140</v>
      </c>
      <c r="AU715" s="231" t="s">
        <v>82</v>
      </c>
      <c r="AY715" s="19" t="s">
        <v>138</v>
      </c>
      <c r="BE715" s="232">
        <f>IF(N715="základní",J715,0)</f>
        <v>0</v>
      </c>
      <c r="BF715" s="232">
        <f>IF(N715="snížená",J715,0)</f>
        <v>0</v>
      </c>
      <c r="BG715" s="232">
        <f>IF(N715="zákl. přenesená",J715,0)</f>
        <v>0</v>
      </c>
      <c r="BH715" s="232">
        <f>IF(N715="sníž. přenesená",J715,0)</f>
        <v>0</v>
      </c>
      <c r="BI715" s="232">
        <f>IF(N715="nulová",J715,0)</f>
        <v>0</v>
      </c>
      <c r="BJ715" s="19" t="s">
        <v>80</v>
      </c>
      <c r="BK715" s="232">
        <f>ROUND(I715*H715,2)</f>
        <v>0</v>
      </c>
      <c r="BL715" s="19" t="s">
        <v>145</v>
      </c>
      <c r="BM715" s="231" t="s">
        <v>2591</v>
      </c>
    </row>
    <row r="716" s="2" customFormat="1">
      <c r="A716" s="40"/>
      <c r="B716" s="41"/>
      <c r="C716" s="42"/>
      <c r="D716" s="233" t="s">
        <v>147</v>
      </c>
      <c r="E716" s="42"/>
      <c r="F716" s="234" t="s">
        <v>2207</v>
      </c>
      <c r="G716" s="42"/>
      <c r="H716" s="42"/>
      <c r="I716" s="138"/>
      <c r="J716" s="42"/>
      <c r="K716" s="42"/>
      <c r="L716" s="46"/>
      <c r="M716" s="235"/>
      <c r="N716" s="236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147</v>
      </c>
      <c r="AU716" s="19" t="s">
        <v>82</v>
      </c>
    </row>
    <row r="717" s="14" customFormat="1">
      <c r="A717" s="14"/>
      <c r="B717" s="249"/>
      <c r="C717" s="250"/>
      <c r="D717" s="233" t="s">
        <v>149</v>
      </c>
      <c r="E717" s="251" t="s">
        <v>19</v>
      </c>
      <c r="F717" s="252" t="s">
        <v>1639</v>
      </c>
      <c r="G717" s="250"/>
      <c r="H717" s="251" t="s">
        <v>19</v>
      </c>
      <c r="I717" s="253"/>
      <c r="J717" s="250"/>
      <c r="K717" s="250"/>
      <c r="L717" s="254"/>
      <c r="M717" s="255"/>
      <c r="N717" s="256"/>
      <c r="O717" s="256"/>
      <c r="P717" s="256"/>
      <c r="Q717" s="256"/>
      <c r="R717" s="256"/>
      <c r="S717" s="256"/>
      <c r="T717" s="25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8" t="s">
        <v>149</v>
      </c>
      <c r="AU717" s="258" t="s">
        <v>82</v>
      </c>
      <c r="AV717" s="14" t="s">
        <v>80</v>
      </c>
      <c r="AW717" s="14" t="s">
        <v>33</v>
      </c>
      <c r="AX717" s="14" t="s">
        <v>72</v>
      </c>
      <c r="AY717" s="258" t="s">
        <v>138</v>
      </c>
    </row>
    <row r="718" s="13" customFormat="1">
      <c r="A718" s="13"/>
      <c r="B718" s="237"/>
      <c r="C718" s="238"/>
      <c r="D718" s="233" t="s">
        <v>149</v>
      </c>
      <c r="E718" s="239" t="s">
        <v>19</v>
      </c>
      <c r="F718" s="240" t="s">
        <v>2592</v>
      </c>
      <c r="G718" s="238"/>
      <c r="H718" s="241">
        <v>10.718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149</v>
      </c>
      <c r="AU718" s="247" t="s">
        <v>82</v>
      </c>
      <c r="AV718" s="13" t="s">
        <v>82</v>
      </c>
      <c r="AW718" s="13" t="s">
        <v>33</v>
      </c>
      <c r="AX718" s="13" t="s">
        <v>72</v>
      </c>
      <c r="AY718" s="247" t="s">
        <v>138</v>
      </c>
    </row>
    <row r="719" s="13" customFormat="1">
      <c r="A719" s="13"/>
      <c r="B719" s="237"/>
      <c r="C719" s="238"/>
      <c r="D719" s="233" t="s">
        <v>149</v>
      </c>
      <c r="E719" s="239" t="s">
        <v>19</v>
      </c>
      <c r="F719" s="240" t="s">
        <v>2593</v>
      </c>
      <c r="G719" s="238"/>
      <c r="H719" s="241">
        <v>2.016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149</v>
      </c>
      <c r="AU719" s="247" t="s">
        <v>82</v>
      </c>
      <c r="AV719" s="13" t="s">
        <v>82</v>
      </c>
      <c r="AW719" s="13" t="s">
        <v>33</v>
      </c>
      <c r="AX719" s="13" t="s">
        <v>72</v>
      </c>
      <c r="AY719" s="247" t="s">
        <v>138</v>
      </c>
    </row>
    <row r="720" s="15" customFormat="1">
      <c r="A720" s="15"/>
      <c r="B720" s="276"/>
      <c r="C720" s="277"/>
      <c r="D720" s="233" t="s">
        <v>149</v>
      </c>
      <c r="E720" s="278" t="s">
        <v>19</v>
      </c>
      <c r="F720" s="279" t="s">
        <v>953</v>
      </c>
      <c r="G720" s="277"/>
      <c r="H720" s="280">
        <v>12.734</v>
      </c>
      <c r="I720" s="281"/>
      <c r="J720" s="277"/>
      <c r="K720" s="277"/>
      <c r="L720" s="282"/>
      <c r="M720" s="283"/>
      <c r="N720" s="284"/>
      <c r="O720" s="284"/>
      <c r="P720" s="284"/>
      <c r="Q720" s="284"/>
      <c r="R720" s="284"/>
      <c r="S720" s="284"/>
      <c r="T720" s="28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86" t="s">
        <v>149</v>
      </c>
      <c r="AU720" s="286" t="s">
        <v>82</v>
      </c>
      <c r="AV720" s="15" t="s">
        <v>145</v>
      </c>
      <c r="AW720" s="15" t="s">
        <v>33</v>
      </c>
      <c r="AX720" s="15" t="s">
        <v>80</v>
      </c>
      <c r="AY720" s="286" t="s">
        <v>138</v>
      </c>
    </row>
    <row r="721" s="2" customFormat="1" ht="24" customHeight="1">
      <c r="A721" s="40"/>
      <c r="B721" s="41"/>
      <c r="C721" s="220" t="s">
        <v>1641</v>
      </c>
      <c r="D721" s="220" t="s">
        <v>140</v>
      </c>
      <c r="E721" s="221" t="s">
        <v>1642</v>
      </c>
      <c r="F721" s="222" t="s">
        <v>1643</v>
      </c>
      <c r="G721" s="223" t="s">
        <v>305</v>
      </c>
      <c r="H721" s="224">
        <v>211.56200000000001</v>
      </c>
      <c r="I721" s="225"/>
      <c r="J721" s="226">
        <f>ROUND(I721*H721,2)</f>
        <v>0</v>
      </c>
      <c r="K721" s="222" t="s">
        <v>144</v>
      </c>
      <c r="L721" s="46"/>
      <c r="M721" s="227" t="s">
        <v>19</v>
      </c>
      <c r="N721" s="228" t="s">
        <v>43</v>
      </c>
      <c r="O721" s="86"/>
      <c r="P721" s="229">
        <f>O721*H721</f>
        <v>0</v>
      </c>
      <c r="Q721" s="229">
        <v>0</v>
      </c>
      <c r="R721" s="229">
        <f>Q721*H721</f>
        <v>0</v>
      </c>
      <c r="S721" s="229">
        <v>0</v>
      </c>
      <c r="T721" s="230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31" t="s">
        <v>145</v>
      </c>
      <c r="AT721" s="231" t="s">
        <v>140</v>
      </c>
      <c r="AU721" s="231" t="s">
        <v>82</v>
      </c>
      <c r="AY721" s="19" t="s">
        <v>138</v>
      </c>
      <c r="BE721" s="232">
        <f>IF(N721="základní",J721,0)</f>
        <v>0</v>
      </c>
      <c r="BF721" s="232">
        <f>IF(N721="snížená",J721,0)</f>
        <v>0</v>
      </c>
      <c r="BG721" s="232">
        <f>IF(N721="zákl. přenesená",J721,0)</f>
        <v>0</v>
      </c>
      <c r="BH721" s="232">
        <f>IF(N721="sníž. přenesená",J721,0)</f>
        <v>0</v>
      </c>
      <c r="BI721" s="232">
        <f>IF(N721="nulová",J721,0)</f>
        <v>0</v>
      </c>
      <c r="BJ721" s="19" t="s">
        <v>80</v>
      </c>
      <c r="BK721" s="232">
        <f>ROUND(I721*H721,2)</f>
        <v>0</v>
      </c>
      <c r="BL721" s="19" t="s">
        <v>145</v>
      </c>
      <c r="BM721" s="231" t="s">
        <v>2594</v>
      </c>
    </row>
    <row r="722" s="2" customFormat="1">
      <c r="A722" s="40"/>
      <c r="B722" s="41"/>
      <c r="C722" s="42"/>
      <c r="D722" s="233" t="s">
        <v>147</v>
      </c>
      <c r="E722" s="42"/>
      <c r="F722" s="234" t="s">
        <v>1643</v>
      </c>
      <c r="G722" s="42"/>
      <c r="H722" s="42"/>
      <c r="I722" s="138"/>
      <c r="J722" s="42"/>
      <c r="K722" s="42"/>
      <c r="L722" s="46"/>
      <c r="M722" s="235"/>
      <c r="N722" s="236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147</v>
      </c>
      <c r="AU722" s="19" t="s">
        <v>82</v>
      </c>
    </row>
    <row r="723" s="14" customFormat="1">
      <c r="A723" s="14"/>
      <c r="B723" s="249"/>
      <c r="C723" s="250"/>
      <c r="D723" s="233" t="s">
        <v>149</v>
      </c>
      <c r="E723" s="251" t="s">
        <v>19</v>
      </c>
      <c r="F723" s="252" t="s">
        <v>1645</v>
      </c>
      <c r="G723" s="250"/>
      <c r="H723" s="251" t="s">
        <v>19</v>
      </c>
      <c r="I723" s="253"/>
      <c r="J723" s="250"/>
      <c r="K723" s="250"/>
      <c r="L723" s="254"/>
      <c r="M723" s="255"/>
      <c r="N723" s="256"/>
      <c r="O723" s="256"/>
      <c r="P723" s="256"/>
      <c r="Q723" s="256"/>
      <c r="R723" s="256"/>
      <c r="S723" s="256"/>
      <c r="T723" s="25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8" t="s">
        <v>149</v>
      </c>
      <c r="AU723" s="258" t="s">
        <v>82</v>
      </c>
      <c r="AV723" s="14" t="s">
        <v>80</v>
      </c>
      <c r="AW723" s="14" t="s">
        <v>33</v>
      </c>
      <c r="AX723" s="14" t="s">
        <v>72</v>
      </c>
      <c r="AY723" s="258" t="s">
        <v>138</v>
      </c>
    </row>
    <row r="724" s="13" customFormat="1">
      <c r="A724" s="13"/>
      <c r="B724" s="237"/>
      <c r="C724" s="238"/>
      <c r="D724" s="233" t="s">
        <v>149</v>
      </c>
      <c r="E724" s="239" t="s">
        <v>19</v>
      </c>
      <c r="F724" s="240" t="s">
        <v>2595</v>
      </c>
      <c r="G724" s="238"/>
      <c r="H724" s="241">
        <v>12.718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149</v>
      </c>
      <c r="AU724" s="247" t="s">
        <v>82</v>
      </c>
      <c r="AV724" s="13" t="s">
        <v>82</v>
      </c>
      <c r="AW724" s="13" t="s">
        <v>33</v>
      </c>
      <c r="AX724" s="13" t="s">
        <v>72</v>
      </c>
      <c r="AY724" s="247" t="s">
        <v>138</v>
      </c>
    </row>
    <row r="725" s="13" customFormat="1">
      <c r="A725" s="13"/>
      <c r="B725" s="237"/>
      <c r="C725" s="238"/>
      <c r="D725" s="233" t="s">
        <v>149</v>
      </c>
      <c r="E725" s="239" t="s">
        <v>19</v>
      </c>
      <c r="F725" s="240" t="s">
        <v>2596</v>
      </c>
      <c r="G725" s="238"/>
      <c r="H725" s="241">
        <v>84.787000000000006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149</v>
      </c>
      <c r="AU725" s="247" t="s">
        <v>82</v>
      </c>
      <c r="AV725" s="13" t="s">
        <v>82</v>
      </c>
      <c r="AW725" s="13" t="s">
        <v>33</v>
      </c>
      <c r="AX725" s="13" t="s">
        <v>72</v>
      </c>
      <c r="AY725" s="247" t="s">
        <v>138</v>
      </c>
    </row>
    <row r="726" s="16" customFormat="1">
      <c r="A726" s="16"/>
      <c r="B726" s="287"/>
      <c r="C726" s="288"/>
      <c r="D726" s="233" t="s">
        <v>149</v>
      </c>
      <c r="E726" s="289" t="s">
        <v>19</v>
      </c>
      <c r="F726" s="290" t="s">
        <v>1074</v>
      </c>
      <c r="G726" s="288"/>
      <c r="H726" s="291">
        <v>97.504999999999995</v>
      </c>
      <c r="I726" s="292"/>
      <c r="J726" s="288"/>
      <c r="K726" s="288"/>
      <c r="L726" s="293"/>
      <c r="M726" s="294"/>
      <c r="N726" s="295"/>
      <c r="O726" s="295"/>
      <c r="P726" s="295"/>
      <c r="Q726" s="295"/>
      <c r="R726" s="295"/>
      <c r="S726" s="295"/>
      <c r="T726" s="29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T726" s="297" t="s">
        <v>149</v>
      </c>
      <c r="AU726" s="297" t="s">
        <v>82</v>
      </c>
      <c r="AV726" s="16" t="s">
        <v>155</v>
      </c>
      <c r="AW726" s="16" t="s">
        <v>33</v>
      </c>
      <c r="AX726" s="16" t="s">
        <v>72</v>
      </c>
      <c r="AY726" s="297" t="s">
        <v>138</v>
      </c>
    </row>
    <row r="727" s="14" customFormat="1">
      <c r="A727" s="14"/>
      <c r="B727" s="249"/>
      <c r="C727" s="250"/>
      <c r="D727" s="233" t="s">
        <v>149</v>
      </c>
      <c r="E727" s="251" t="s">
        <v>19</v>
      </c>
      <c r="F727" s="252" t="s">
        <v>1648</v>
      </c>
      <c r="G727" s="250"/>
      <c r="H727" s="251" t="s">
        <v>19</v>
      </c>
      <c r="I727" s="253"/>
      <c r="J727" s="250"/>
      <c r="K727" s="250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149</v>
      </c>
      <c r="AU727" s="258" t="s">
        <v>82</v>
      </c>
      <c r="AV727" s="14" t="s">
        <v>80</v>
      </c>
      <c r="AW727" s="14" t="s">
        <v>33</v>
      </c>
      <c r="AX727" s="14" t="s">
        <v>72</v>
      </c>
      <c r="AY727" s="258" t="s">
        <v>138</v>
      </c>
    </row>
    <row r="728" s="13" customFormat="1">
      <c r="A728" s="13"/>
      <c r="B728" s="237"/>
      <c r="C728" s="238"/>
      <c r="D728" s="233" t="s">
        <v>149</v>
      </c>
      <c r="E728" s="239" t="s">
        <v>19</v>
      </c>
      <c r="F728" s="240" t="s">
        <v>2597</v>
      </c>
      <c r="G728" s="238"/>
      <c r="H728" s="241">
        <v>114.057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149</v>
      </c>
      <c r="AU728" s="247" t="s">
        <v>82</v>
      </c>
      <c r="AV728" s="13" t="s">
        <v>82</v>
      </c>
      <c r="AW728" s="13" t="s">
        <v>33</v>
      </c>
      <c r="AX728" s="13" t="s">
        <v>72</v>
      </c>
      <c r="AY728" s="247" t="s">
        <v>138</v>
      </c>
    </row>
    <row r="729" s="16" customFormat="1">
      <c r="A729" s="16"/>
      <c r="B729" s="287"/>
      <c r="C729" s="288"/>
      <c r="D729" s="233" t="s">
        <v>149</v>
      </c>
      <c r="E729" s="289" t="s">
        <v>19</v>
      </c>
      <c r="F729" s="290" t="s">
        <v>1074</v>
      </c>
      <c r="G729" s="288"/>
      <c r="H729" s="291">
        <v>114.057</v>
      </c>
      <c r="I729" s="292"/>
      <c r="J729" s="288"/>
      <c r="K729" s="288"/>
      <c r="L729" s="293"/>
      <c r="M729" s="294"/>
      <c r="N729" s="295"/>
      <c r="O729" s="295"/>
      <c r="P729" s="295"/>
      <c r="Q729" s="295"/>
      <c r="R729" s="295"/>
      <c r="S729" s="295"/>
      <c r="T729" s="296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97" t="s">
        <v>149</v>
      </c>
      <c r="AU729" s="297" t="s">
        <v>82</v>
      </c>
      <c r="AV729" s="16" t="s">
        <v>155</v>
      </c>
      <c r="AW729" s="16" t="s">
        <v>33</v>
      </c>
      <c r="AX729" s="16" t="s">
        <v>72</v>
      </c>
      <c r="AY729" s="297" t="s">
        <v>138</v>
      </c>
    </row>
    <row r="730" s="15" customFormat="1">
      <c r="A730" s="15"/>
      <c r="B730" s="276"/>
      <c r="C730" s="277"/>
      <c r="D730" s="233" t="s">
        <v>149</v>
      </c>
      <c r="E730" s="278" t="s">
        <v>19</v>
      </c>
      <c r="F730" s="279" t="s">
        <v>953</v>
      </c>
      <c r="G730" s="277"/>
      <c r="H730" s="280">
        <v>211.56200000000001</v>
      </c>
      <c r="I730" s="281"/>
      <c r="J730" s="277"/>
      <c r="K730" s="277"/>
      <c r="L730" s="282"/>
      <c r="M730" s="283"/>
      <c r="N730" s="284"/>
      <c r="O730" s="284"/>
      <c r="P730" s="284"/>
      <c r="Q730" s="284"/>
      <c r="R730" s="284"/>
      <c r="S730" s="284"/>
      <c r="T730" s="28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86" t="s">
        <v>149</v>
      </c>
      <c r="AU730" s="286" t="s">
        <v>82</v>
      </c>
      <c r="AV730" s="15" t="s">
        <v>145</v>
      </c>
      <c r="AW730" s="15" t="s">
        <v>33</v>
      </c>
      <c r="AX730" s="15" t="s">
        <v>80</v>
      </c>
      <c r="AY730" s="286" t="s">
        <v>138</v>
      </c>
    </row>
    <row r="731" s="2" customFormat="1" ht="16.5" customHeight="1">
      <c r="A731" s="40"/>
      <c r="B731" s="41"/>
      <c r="C731" s="220" t="s">
        <v>1650</v>
      </c>
      <c r="D731" s="220" t="s">
        <v>140</v>
      </c>
      <c r="E731" s="221" t="s">
        <v>1651</v>
      </c>
      <c r="F731" s="222" t="s">
        <v>1652</v>
      </c>
      <c r="G731" s="223" t="s">
        <v>305</v>
      </c>
      <c r="H731" s="224">
        <v>2752.1129999999998</v>
      </c>
      <c r="I731" s="225"/>
      <c r="J731" s="226">
        <f>ROUND(I731*H731,2)</f>
        <v>0</v>
      </c>
      <c r="K731" s="222" t="s">
        <v>144</v>
      </c>
      <c r="L731" s="46"/>
      <c r="M731" s="227" t="s">
        <v>19</v>
      </c>
      <c r="N731" s="228" t="s">
        <v>43</v>
      </c>
      <c r="O731" s="86"/>
      <c r="P731" s="229">
        <f>O731*H731</f>
        <v>0</v>
      </c>
      <c r="Q731" s="229">
        <v>0</v>
      </c>
      <c r="R731" s="229">
        <f>Q731*H731</f>
        <v>0</v>
      </c>
      <c r="S731" s="229">
        <v>0</v>
      </c>
      <c r="T731" s="230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31" t="s">
        <v>145</v>
      </c>
      <c r="AT731" s="231" t="s">
        <v>140</v>
      </c>
      <c r="AU731" s="231" t="s">
        <v>82</v>
      </c>
      <c r="AY731" s="19" t="s">
        <v>138</v>
      </c>
      <c r="BE731" s="232">
        <f>IF(N731="základní",J731,0)</f>
        <v>0</v>
      </c>
      <c r="BF731" s="232">
        <f>IF(N731="snížená",J731,0)</f>
        <v>0</v>
      </c>
      <c r="BG731" s="232">
        <f>IF(N731="zákl. přenesená",J731,0)</f>
        <v>0</v>
      </c>
      <c r="BH731" s="232">
        <f>IF(N731="sníž. přenesená",J731,0)</f>
        <v>0</v>
      </c>
      <c r="BI731" s="232">
        <f>IF(N731="nulová",J731,0)</f>
        <v>0</v>
      </c>
      <c r="BJ731" s="19" t="s">
        <v>80</v>
      </c>
      <c r="BK731" s="232">
        <f>ROUND(I731*H731,2)</f>
        <v>0</v>
      </c>
      <c r="BL731" s="19" t="s">
        <v>145</v>
      </c>
      <c r="BM731" s="231" t="s">
        <v>2598</v>
      </c>
    </row>
    <row r="732" s="2" customFormat="1">
      <c r="A732" s="40"/>
      <c r="B732" s="41"/>
      <c r="C732" s="42"/>
      <c r="D732" s="233" t="s">
        <v>147</v>
      </c>
      <c r="E732" s="42"/>
      <c r="F732" s="234" t="s">
        <v>1652</v>
      </c>
      <c r="G732" s="42"/>
      <c r="H732" s="42"/>
      <c r="I732" s="138"/>
      <c r="J732" s="42"/>
      <c r="K732" s="42"/>
      <c r="L732" s="46"/>
      <c r="M732" s="235"/>
      <c r="N732" s="236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147</v>
      </c>
      <c r="AU732" s="19" t="s">
        <v>82</v>
      </c>
    </row>
    <row r="733" s="14" customFormat="1">
      <c r="A733" s="14"/>
      <c r="B733" s="249"/>
      <c r="C733" s="250"/>
      <c r="D733" s="233" t="s">
        <v>149</v>
      </c>
      <c r="E733" s="251" t="s">
        <v>19</v>
      </c>
      <c r="F733" s="252" t="s">
        <v>1654</v>
      </c>
      <c r="G733" s="250"/>
      <c r="H733" s="251" t="s">
        <v>19</v>
      </c>
      <c r="I733" s="253"/>
      <c r="J733" s="250"/>
      <c r="K733" s="250"/>
      <c r="L733" s="254"/>
      <c r="M733" s="255"/>
      <c r="N733" s="256"/>
      <c r="O733" s="256"/>
      <c r="P733" s="256"/>
      <c r="Q733" s="256"/>
      <c r="R733" s="256"/>
      <c r="S733" s="256"/>
      <c r="T733" s="25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8" t="s">
        <v>149</v>
      </c>
      <c r="AU733" s="258" t="s">
        <v>82</v>
      </c>
      <c r="AV733" s="14" t="s">
        <v>80</v>
      </c>
      <c r="AW733" s="14" t="s">
        <v>33</v>
      </c>
      <c r="AX733" s="14" t="s">
        <v>72</v>
      </c>
      <c r="AY733" s="258" t="s">
        <v>138</v>
      </c>
    </row>
    <row r="734" s="13" customFormat="1">
      <c r="A734" s="13"/>
      <c r="B734" s="237"/>
      <c r="C734" s="238"/>
      <c r="D734" s="233" t="s">
        <v>149</v>
      </c>
      <c r="E734" s="239" t="s">
        <v>19</v>
      </c>
      <c r="F734" s="240" t="s">
        <v>2599</v>
      </c>
      <c r="G734" s="238"/>
      <c r="H734" s="241">
        <v>2167.0830000000001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149</v>
      </c>
      <c r="AU734" s="247" t="s">
        <v>82</v>
      </c>
      <c r="AV734" s="13" t="s">
        <v>82</v>
      </c>
      <c r="AW734" s="13" t="s">
        <v>33</v>
      </c>
      <c r="AX734" s="13" t="s">
        <v>72</v>
      </c>
      <c r="AY734" s="247" t="s">
        <v>138</v>
      </c>
    </row>
    <row r="735" s="14" customFormat="1">
      <c r="A735" s="14"/>
      <c r="B735" s="249"/>
      <c r="C735" s="250"/>
      <c r="D735" s="233" t="s">
        <v>149</v>
      </c>
      <c r="E735" s="251" t="s">
        <v>19</v>
      </c>
      <c r="F735" s="252" t="s">
        <v>1656</v>
      </c>
      <c r="G735" s="250"/>
      <c r="H735" s="251" t="s">
        <v>19</v>
      </c>
      <c r="I735" s="253"/>
      <c r="J735" s="250"/>
      <c r="K735" s="250"/>
      <c r="L735" s="254"/>
      <c r="M735" s="255"/>
      <c r="N735" s="256"/>
      <c r="O735" s="256"/>
      <c r="P735" s="256"/>
      <c r="Q735" s="256"/>
      <c r="R735" s="256"/>
      <c r="S735" s="256"/>
      <c r="T735" s="25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8" t="s">
        <v>149</v>
      </c>
      <c r="AU735" s="258" t="s">
        <v>82</v>
      </c>
      <c r="AV735" s="14" t="s">
        <v>80</v>
      </c>
      <c r="AW735" s="14" t="s">
        <v>33</v>
      </c>
      <c r="AX735" s="14" t="s">
        <v>72</v>
      </c>
      <c r="AY735" s="258" t="s">
        <v>138</v>
      </c>
    </row>
    <row r="736" s="13" customFormat="1">
      <c r="A736" s="13"/>
      <c r="B736" s="237"/>
      <c r="C736" s="238"/>
      <c r="D736" s="233" t="s">
        <v>149</v>
      </c>
      <c r="E736" s="239" t="s">
        <v>19</v>
      </c>
      <c r="F736" s="240" t="s">
        <v>2600</v>
      </c>
      <c r="G736" s="238"/>
      <c r="H736" s="241">
        <v>292.51499999999999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7" t="s">
        <v>149</v>
      </c>
      <c r="AU736" s="247" t="s">
        <v>82</v>
      </c>
      <c r="AV736" s="13" t="s">
        <v>82</v>
      </c>
      <c r="AW736" s="13" t="s">
        <v>33</v>
      </c>
      <c r="AX736" s="13" t="s">
        <v>72</v>
      </c>
      <c r="AY736" s="247" t="s">
        <v>138</v>
      </c>
    </row>
    <row r="737" s="14" customFormat="1">
      <c r="A737" s="14"/>
      <c r="B737" s="249"/>
      <c r="C737" s="250"/>
      <c r="D737" s="233" t="s">
        <v>149</v>
      </c>
      <c r="E737" s="251" t="s">
        <v>19</v>
      </c>
      <c r="F737" s="252" t="s">
        <v>1658</v>
      </c>
      <c r="G737" s="250"/>
      <c r="H737" s="251" t="s">
        <v>19</v>
      </c>
      <c r="I737" s="253"/>
      <c r="J737" s="250"/>
      <c r="K737" s="250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149</v>
      </c>
      <c r="AU737" s="258" t="s">
        <v>82</v>
      </c>
      <c r="AV737" s="14" t="s">
        <v>80</v>
      </c>
      <c r="AW737" s="14" t="s">
        <v>33</v>
      </c>
      <c r="AX737" s="14" t="s">
        <v>72</v>
      </c>
      <c r="AY737" s="258" t="s">
        <v>138</v>
      </c>
    </row>
    <row r="738" s="13" customFormat="1">
      <c r="A738" s="13"/>
      <c r="B738" s="237"/>
      <c r="C738" s="238"/>
      <c r="D738" s="233" t="s">
        <v>149</v>
      </c>
      <c r="E738" s="239" t="s">
        <v>19</v>
      </c>
      <c r="F738" s="240" t="s">
        <v>2600</v>
      </c>
      <c r="G738" s="238"/>
      <c r="H738" s="241">
        <v>292.51499999999999</v>
      </c>
      <c r="I738" s="242"/>
      <c r="J738" s="238"/>
      <c r="K738" s="238"/>
      <c r="L738" s="243"/>
      <c r="M738" s="244"/>
      <c r="N738" s="245"/>
      <c r="O738" s="245"/>
      <c r="P738" s="245"/>
      <c r="Q738" s="245"/>
      <c r="R738" s="245"/>
      <c r="S738" s="245"/>
      <c r="T738" s="24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7" t="s">
        <v>149</v>
      </c>
      <c r="AU738" s="247" t="s">
        <v>82</v>
      </c>
      <c r="AV738" s="13" t="s">
        <v>82</v>
      </c>
      <c r="AW738" s="13" t="s">
        <v>33</v>
      </c>
      <c r="AX738" s="13" t="s">
        <v>72</v>
      </c>
      <c r="AY738" s="247" t="s">
        <v>138</v>
      </c>
    </row>
    <row r="739" s="15" customFormat="1">
      <c r="A739" s="15"/>
      <c r="B739" s="276"/>
      <c r="C739" s="277"/>
      <c r="D739" s="233" t="s">
        <v>149</v>
      </c>
      <c r="E739" s="278" t="s">
        <v>19</v>
      </c>
      <c r="F739" s="279" t="s">
        <v>953</v>
      </c>
      <c r="G739" s="277"/>
      <c r="H739" s="280">
        <v>2752.1129999999998</v>
      </c>
      <c r="I739" s="281"/>
      <c r="J739" s="277"/>
      <c r="K739" s="277"/>
      <c r="L739" s="282"/>
      <c r="M739" s="283"/>
      <c r="N739" s="284"/>
      <c r="O739" s="284"/>
      <c r="P739" s="284"/>
      <c r="Q739" s="284"/>
      <c r="R739" s="284"/>
      <c r="S739" s="284"/>
      <c r="T739" s="28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86" t="s">
        <v>149</v>
      </c>
      <c r="AU739" s="286" t="s">
        <v>82</v>
      </c>
      <c r="AV739" s="15" t="s">
        <v>145</v>
      </c>
      <c r="AW739" s="15" t="s">
        <v>33</v>
      </c>
      <c r="AX739" s="15" t="s">
        <v>80</v>
      </c>
      <c r="AY739" s="286" t="s">
        <v>138</v>
      </c>
    </row>
    <row r="740" s="14" customFormat="1">
      <c r="A740" s="14"/>
      <c r="B740" s="249"/>
      <c r="C740" s="250"/>
      <c r="D740" s="233" t="s">
        <v>149</v>
      </c>
      <c r="E740" s="251" t="s">
        <v>19</v>
      </c>
      <c r="F740" s="252" t="s">
        <v>1659</v>
      </c>
      <c r="G740" s="250"/>
      <c r="H740" s="251" t="s">
        <v>19</v>
      </c>
      <c r="I740" s="253"/>
      <c r="J740" s="250"/>
      <c r="K740" s="250"/>
      <c r="L740" s="254"/>
      <c r="M740" s="255"/>
      <c r="N740" s="256"/>
      <c r="O740" s="256"/>
      <c r="P740" s="256"/>
      <c r="Q740" s="256"/>
      <c r="R740" s="256"/>
      <c r="S740" s="256"/>
      <c r="T740" s="25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8" t="s">
        <v>149</v>
      </c>
      <c r="AU740" s="258" t="s">
        <v>82</v>
      </c>
      <c r="AV740" s="14" t="s">
        <v>80</v>
      </c>
      <c r="AW740" s="14" t="s">
        <v>33</v>
      </c>
      <c r="AX740" s="14" t="s">
        <v>72</v>
      </c>
      <c r="AY740" s="258" t="s">
        <v>138</v>
      </c>
    </row>
    <row r="741" s="2" customFormat="1" ht="24" customHeight="1">
      <c r="A741" s="40"/>
      <c r="B741" s="41"/>
      <c r="C741" s="220" t="s">
        <v>1660</v>
      </c>
      <c r="D741" s="220" t="s">
        <v>140</v>
      </c>
      <c r="E741" s="221" t="s">
        <v>1661</v>
      </c>
      <c r="F741" s="222" t="s">
        <v>1662</v>
      </c>
      <c r="G741" s="223" t="s">
        <v>305</v>
      </c>
      <c r="H741" s="224">
        <v>402.06900000000002</v>
      </c>
      <c r="I741" s="225"/>
      <c r="J741" s="226">
        <f>ROUND(I741*H741,2)</f>
        <v>0</v>
      </c>
      <c r="K741" s="222" t="s">
        <v>144</v>
      </c>
      <c r="L741" s="46"/>
      <c r="M741" s="227" t="s">
        <v>19</v>
      </c>
      <c r="N741" s="228" t="s">
        <v>43</v>
      </c>
      <c r="O741" s="86"/>
      <c r="P741" s="229">
        <f>O741*H741</f>
        <v>0</v>
      </c>
      <c r="Q741" s="229">
        <v>0</v>
      </c>
      <c r="R741" s="229">
        <f>Q741*H741</f>
        <v>0</v>
      </c>
      <c r="S741" s="229">
        <v>0</v>
      </c>
      <c r="T741" s="230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31" t="s">
        <v>145</v>
      </c>
      <c r="AT741" s="231" t="s">
        <v>140</v>
      </c>
      <c r="AU741" s="231" t="s">
        <v>82</v>
      </c>
      <c r="AY741" s="19" t="s">
        <v>138</v>
      </c>
      <c r="BE741" s="232">
        <f>IF(N741="základní",J741,0)</f>
        <v>0</v>
      </c>
      <c r="BF741" s="232">
        <f>IF(N741="snížená",J741,0)</f>
        <v>0</v>
      </c>
      <c r="BG741" s="232">
        <f>IF(N741="zákl. přenesená",J741,0)</f>
        <v>0</v>
      </c>
      <c r="BH741" s="232">
        <f>IF(N741="sníž. přenesená",J741,0)</f>
        <v>0</v>
      </c>
      <c r="BI741" s="232">
        <f>IF(N741="nulová",J741,0)</f>
        <v>0</v>
      </c>
      <c r="BJ741" s="19" t="s">
        <v>80</v>
      </c>
      <c r="BK741" s="232">
        <f>ROUND(I741*H741,2)</f>
        <v>0</v>
      </c>
      <c r="BL741" s="19" t="s">
        <v>145</v>
      </c>
      <c r="BM741" s="231" t="s">
        <v>2601</v>
      </c>
    </row>
    <row r="742" s="2" customFormat="1">
      <c r="A742" s="40"/>
      <c r="B742" s="41"/>
      <c r="C742" s="42"/>
      <c r="D742" s="233" t="s">
        <v>147</v>
      </c>
      <c r="E742" s="42"/>
      <c r="F742" s="234" t="s">
        <v>1662</v>
      </c>
      <c r="G742" s="42"/>
      <c r="H742" s="42"/>
      <c r="I742" s="138"/>
      <c r="J742" s="42"/>
      <c r="K742" s="42"/>
      <c r="L742" s="46"/>
      <c r="M742" s="235"/>
      <c r="N742" s="236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147</v>
      </c>
      <c r="AU742" s="19" t="s">
        <v>82</v>
      </c>
    </row>
    <row r="743" s="14" customFormat="1">
      <c r="A743" s="14"/>
      <c r="B743" s="249"/>
      <c r="C743" s="250"/>
      <c r="D743" s="233" t="s">
        <v>149</v>
      </c>
      <c r="E743" s="251" t="s">
        <v>19</v>
      </c>
      <c r="F743" s="252" t="s">
        <v>1639</v>
      </c>
      <c r="G743" s="250"/>
      <c r="H743" s="251" t="s">
        <v>19</v>
      </c>
      <c r="I743" s="253"/>
      <c r="J743" s="250"/>
      <c r="K743" s="250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149</v>
      </c>
      <c r="AU743" s="258" t="s">
        <v>82</v>
      </c>
      <c r="AV743" s="14" t="s">
        <v>80</v>
      </c>
      <c r="AW743" s="14" t="s">
        <v>33</v>
      </c>
      <c r="AX743" s="14" t="s">
        <v>72</v>
      </c>
      <c r="AY743" s="258" t="s">
        <v>138</v>
      </c>
    </row>
    <row r="744" s="13" customFormat="1">
      <c r="A744" s="13"/>
      <c r="B744" s="237"/>
      <c r="C744" s="238"/>
      <c r="D744" s="233" t="s">
        <v>149</v>
      </c>
      <c r="E744" s="239" t="s">
        <v>19</v>
      </c>
      <c r="F744" s="240" t="s">
        <v>2592</v>
      </c>
      <c r="G744" s="238"/>
      <c r="H744" s="241">
        <v>10.718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149</v>
      </c>
      <c r="AU744" s="247" t="s">
        <v>82</v>
      </c>
      <c r="AV744" s="13" t="s">
        <v>82</v>
      </c>
      <c r="AW744" s="13" t="s">
        <v>33</v>
      </c>
      <c r="AX744" s="13" t="s">
        <v>72</v>
      </c>
      <c r="AY744" s="247" t="s">
        <v>138</v>
      </c>
    </row>
    <row r="745" s="13" customFormat="1">
      <c r="A745" s="13"/>
      <c r="B745" s="237"/>
      <c r="C745" s="238"/>
      <c r="D745" s="233" t="s">
        <v>149</v>
      </c>
      <c r="E745" s="239" t="s">
        <v>19</v>
      </c>
      <c r="F745" s="240" t="s">
        <v>2593</v>
      </c>
      <c r="G745" s="238"/>
      <c r="H745" s="241">
        <v>2.016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149</v>
      </c>
      <c r="AU745" s="247" t="s">
        <v>82</v>
      </c>
      <c r="AV745" s="13" t="s">
        <v>82</v>
      </c>
      <c r="AW745" s="13" t="s">
        <v>33</v>
      </c>
      <c r="AX745" s="13" t="s">
        <v>72</v>
      </c>
      <c r="AY745" s="247" t="s">
        <v>138</v>
      </c>
    </row>
    <row r="746" s="16" customFormat="1">
      <c r="A746" s="16"/>
      <c r="B746" s="287"/>
      <c r="C746" s="288"/>
      <c r="D746" s="233" t="s">
        <v>149</v>
      </c>
      <c r="E746" s="289" t="s">
        <v>19</v>
      </c>
      <c r="F746" s="290" t="s">
        <v>1074</v>
      </c>
      <c r="G746" s="288"/>
      <c r="H746" s="291">
        <v>12.734</v>
      </c>
      <c r="I746" s="292"/>
      <c r="J746" s="288"/>
      <c r="K746" s="288"/>
      <c r="L746" s="293"/>
      <c r="M746" s="294"/>
      <c r="N746" s="295"/>
      <c r="O746" s="295"/>
      <c r="P746" s="295"/>
      <c r="Q746" s="295"/>
      <c r="R746" s="295"/>
      <c r="S746" s="295"/>
      <c r="T746" s="29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T746" s="297" t="s">
        <v>149</v>
      </c>
      <c r="AU746" s="297" t="s">
        <v>82</v>
      </c>
      <c r="AV746" s="16" t="s">
        <v>155</v>
      </c>
      <c r="AW746" s="16" t="s">
        <v>33</v>
      </c>
      <c r="AX746" s="16" t="s">
        <v>72</v>
      </c>
      <c r="AY746" s="297" t="s">
        <v>138</v>
      </c>
    </row>
    <row r="747" s="14" customFormat="1">
      <c r="A747" s="14"/>
      <c r="B747" s="249"/>
      <c r="C747" s="250"/>
      <c r="D747" s="233" t="s">
        <v>149</v>
      </c>
      <c r="E747" s="251" t="s">
        <v>19</v>
      </c>
      <c r="F747" s="252" t="s">
        <v>1664</v>
      </c>
      <c r="G747" s="250"/>
      <c r="H747" s="251" t="s">
        <v>19</v>
      </c>
      <c r="I747" s="253"/>
      <c r="J747" s="250"/>
      <c r="K747" s="250"/>
      <c r="L747" s="254"/>
      <c r="M747" s="255"/>
      <c r="N747" s="256"/>
      <c r="O747" s="256"/>
      <c r="P747" s="256"/>
      <c r="Q747" s="256"/>
      <c r="R747" s="256"/>
      <c r="S747" s="256"/>
      <c r="T747" s="25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8" t="s">
        <v>149</v>
      </c>
      <c r="AU747" s="258" t="s">
        <v>82</v>
      </c>
      <c r="AV747" s="14" t="s">
        <v>80</v>
      </c>
      <c r="AW747" s="14" t="s">
        <v>33</v>
      </c>
      <c r="AX747" s="14" t="s">
        <v>72</v>
      </c>
      <c r="AY747" s="258" t="s">
        <v>138</v>
      </c>
    </row>
    <row r="748" s="13" customFormat="1">
      <c r="A748" s="13"/>
      <c r="B748" s="237"/>
      <c r="C748" s="238"/>
      <c r="D748" s="233" t="s">
        <v>149</v>
      </c>
      <c r="E748" s="239" t="s">
        <v>19</v>
      </c>
      <c r="F748" s="240" t="s">
        <v>2602</v>
      </c>
      <c r="G748" s="238"/>
      <c r="H748" s="241">
        <v>306.25</v>
      </c>
      <c r="I748" s="242"/>
      <c r="J748" s="238"/>
      <c r="K748" s="238"/>
      <c r="L748" s="243"/>
      <c r="M748" s="244"/>
      <c r="N748" s="245"/>
      <c r="O748" s="245"/>
      <c r="P748" s="245"/>
      <c r="Q748" s="245"/>
      <c r="R748" s="245"/>
      <c r="S748" s="245"/>
      <c r="T748" s="24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7" t="s">
        <v>149</v>
      </c>
      <c r="AU748" s="247" t="s">
        <v>82</v>
      </c>
      <c r="AV748" s="13" t="s">
        <v>82</v>
      </c>
      <c r="AW748" s="13" t="s">
        <v>33</v>
      </c>
      <c r="AX748" s="13" t="s">
        <v>72</v>
      </c>
      <c r="AY748" s="247" t="s">
        <v>138</v>
      </c>
    </row>
    <row r="749" s="13" customFormat="1">
      <c r="A749" s="13"/>
      <c r="B749" s="237"/>
      <c r="C749" s="238"/>
      <c r="D749" s="233" t="s">
        <v>149</v>
      </c>
      <c r="E749" s="239" t="s">
        <v>19</v>
      </c>
      <c r="F749" s="240" t="s">
        <v>2603</v>
      </c>
      <c r="G749" s="238"/>
      <c r="H749" s="241">
        <v>64.799999999999997</v>
      </c>
      <c r="I749" s="242"/>
      <c r="J749" s="238"/>
      <c r="K749" s="238"/>
      <c r="L749" s="243"/>
      <c r="M749" s="244"/>
      <c r="N749" s="245"/>
      <c r="O749" s="245"/>
      <c r="P749" s="245"/>
      <c r="Q749" s="245"/>
      <c r="R749" s="245"/>
      <c r="S749" s="245"/>
      <c r="T749" s="24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7" t="s">
        <v>149</v>
      </c>
      <c r="AU749" s="247" t="s">
        <v>82</v>
      </c>
      <c r="AV749" s="13" t="s">
        <v>82</v>
      </c>
      <c r="AW749" s="13" t="s">
        <v>33</v>
      </c>
      <c r="AX749" s="13" t="s">
        <v>72</v>
      </c>
      <c r="AY749" s="247" t="s">
        <v>138</v>
      </c>
    </row>
    <row r="750" s="13" customFormat="1">
      <c r="A750" s="13"/>
      <c r="B750" s="237"/>
      <c r="C750" s="238"/>
      <c r="D750" s="233" t="s">
        <v>149</v>
      </c>
      <c r="E750" s="239" t="s">
        <v>19</v>
      </c>
      <c r="F750" s="240" t="s">
        <v>2604</v>
      </c>
      <c r="G750" s="238"/>
      <c r="H750" s="241">
        <v>17.879999999999999</v>
      </c>
      <c r="I750" s="242"/>
      <c r="J750" s="238"/>
      <c r="K750" s="238"/>
      <c r="L750" s="243"/>
      <c r="M750" s="244"/>
      <c r="N750" s="245"/>
      <c r="O750" s="245"/>
      <c r="P750" s="245"/>
      <c r="Q750" s="245"/>
      <c r="R750" s="245"/>
      <c r="S750" s="245"/>
      <c r="T750" s="24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7" t="s">
        <v>149</v>
      </c>
      <c r="AU750" s="247" t="s">
        <v>82</v>
      </c>
      <c r="AV750" s="13" t="s">
        <v>82</v>
      </c>
      <c r="AW750" s="13" t="s">
        <v>33</v>
      </c>
      <c r="AX750" s="13" t="s">
        <v>72</v>
      </c>
      <c r="AY750" s="247" t="s">
        <v>138</v>
      </c>
    </row>
    <row r="751" s="16" customFormat="1">
      <c r="A751" s="16"/>
      <c r="B751" s="287"/>
      <c r="C751" s="288"/>
      <c r="D751" s="233" t="s">
        <v>149</v>
      </c>
      <c r="E751" s="289" t="s">
        <v>19</v>
      </c>
      <c r="F751" s="290" t="s">
        <v>1074</v>
      </c>
      <c r="G751" s="288"/>
      <c r="H751" s="291">
        <v>388.93000000000001</v>
      </c>
      <c r="I751" s="292"/>
      <c r="J751" s="288"/>
      <c r="K751" s="288"/>
      <c r="L751" s="293"/>
      <c r="M751" s="294"/>
      <c r="N751" s="295"/>
      <c r="O751" s="295"/>
      <c r="P751" s="295"/>
      <c r="Q751" s="295"/>
      <c r="R751" s="295"/>
      <c r="S751" s="295"/>
      <c r="T751" s="296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T751" s="297" t="s">
        <v>149</v>
      </c>
      <c r="AU751" s="297" t="s">
        <v>82</v>
      </c>
      <c r="AV751" s="16" t="s">
        <v>155</v>
      </c>
      <c r="AW751" s="16" t="s">
        <v>33</v>
      </c>
      <c r="AX751" s="16" t="s">
        <v>72</v>
      </c>
      <c r="AY751" s="297" t="s">
        <v>138</v>
      </c>
    </row>
    <row r="752" s="14" customFormat="1">
      <c r="A752" s="14"/>
      <c r="B752" s="249"/>
      <c r="C752" s="250"/>
      <c r="D752" s="233" t="s">
        <v>149</v>
      </c>
      <c r="E752" s="251" t="s">
        <v>19</v>
      </c>
      <c r="F752" s="252" t="s">
        <v>1668</v>
      </c>
      <c r="G752" s="250"/>
      <c r="H752" s="251" t="s">
        <v>19</v>
      </c>
      <c r="I752" s="253"/>
      <c r="J752" s="250"/>
      <c r="K752" s="250"/>
      <c r="L752" s="254"/>
      <c r="M752" s="255"/>
      <c r="N752" s="256"/>
      <c r="O752" s="256"/>
      <c r="P752" s="256"/>
      <c r="Q752" s="256"/>
      <c r="R752" s="256"/>
      <c r="S752" s="256"/>
      <c r="T752" s="25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8" t="s">
        <v>149</v>
      </c>
      <c r="AU752" s="258" t="s">
        <v>82</v>
      </c>
      <c r="AV752" s="14" t="s">
        <v>80</v>
      </c>
      <c r="AW752" s="14" t="s">
        <v>33</v>
      </c>
      <c r="AX752" s="14" t="s">
        <v>72</v>
      </c>
      <c r="AY752" s="258" t="s">
        <v>138</v>
      </c>
    </row>
    <row r="753" s="13" customFormat="1">
      <c r="A753" s="13"/>
      <c r="B753" s="237"/>
      <c r="C753" s="238"/>
      <c r="D753" s="233" t="s">
        <v>149</v>
      </c>
      <c r="E753" s="239" t="s">
        <v>19</v>
      </c>
      <c r="F753" s="240" t="s">
        <v>1669</v>
      </c>
      <c r="G753" s="238"/>
      <c r="H753" s="241">
        <v>0.16400000000000001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7" t="s">
        <v>149</v>
      </c>
      <c r="AU753" s="247" t="s">
        <v>82</v>
      </c>
      <c r="AV753" s="13" t="s">
        <v>82</v>
      </c>
      <c r="AW753" s="13" t="s">
        <v>33</v>
      </c>
      <c r="AX753" s="13" t="s">
        <v>72</v>
      </c>
      <c r="AY753" s="247" t="s">
        <v>138</v>
      </c>
    </row>
    <row r="754" s="13" customFormat="1">
      <c r="A754" s="13"/>
      <c r="B754" s="237"/>
      <c r="C754" s="238"/>
      <c r="D754" s="233" t="s">
        <v>149</v>
      </c>
      <c r="E754" s="239" t="s">
        <v>19</v>
      </c>
      <c r="F754" s="240" t="s">
        <v>2605</v>
      </c>
      <c r="G754" s="238"/>
      <c r="H754" s="241">
        <v>0.24099999999999999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7" t="s">
        <v>149</v>
      </c>
      <c r="AU754" s="247" t="s">
        <v>82</v>
      </c>
      <c r="AV754" s="13" t="s">
        <v>82</v>
      </c>
      <c r="AW754" s="13" t="s">
        <v>33</v>
      </c>
      <c r="AX754" s="13" t="s">
        <v>72</v>
      </c>
      <c r="AY754" s="247" t="s">
        <v>138</v>
      </c>
    </row>
    <row r="755" s="16" customFormat="1">
      <c r="A755" s="16"/>
      <c r="B755" s="287"/>
      <c r="C755" s="288"/>
      <c r="D755" s="233" t="s">
        <v>149</v>
      </c>
      <c r="E755" s="289" t="s">
        <v>19</v>
      </c>
      <c r="F755" s="290" t="s">
        <v>1074</v>
      </c>
      <c r="G755" s="288"/>
      <c r="H755" s="291">
        <v>0.40500000000000003</v>
      </c>
      <c r="I755" s="292"/>
      <c r="J755" s="288"/>
      <c r="K755" s="288"/>
      <c r="L755" s="293"/>
      <c r="M755" s="294"/>
      <c r="N755" s="295"/>
      <c r="O755" s="295"/>
      <c r="P755" s="295"/>
      <c r="Q755" s="295"/>
      <c r="R755" s="295"/>
      <c r="S755" s="295"/>
      <c r="T755" s="296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T755" s="297" t="s">
        <v>149</v>
      </c>
      <c r="AU755" s="297" t="s">
        <v>82</v>
      </c>
      <c r="AV755" s="16" t="s">
        <v>155</v>
      </c>
      <c r="AW755" s="16" t="s">
        <v>33</v>
      </c>
      <c r="AX755" s="16" t="s">
        <v>72</v>
      </c>
      <c r="AY755" s="297" t="s">
        <v>138</v>
      </c>
    </row>
    <row r="756" s="15" customFormat="1">
      <c r="A756" s="15"/>
      <c r="B756" s="276"/>
      <c r="C756" s="277"/>
      <c r="D756" s="233" t="s">
        <v>149</v>
      </c>
      <c r="E756" s="278" t="s">
        <v>19</v>
      </c>
      <c r="F756" s="279" t="s">
        <v>953</v>
      </c>
      <c r="G756" s="277"/>
      <c r="H756" s="280">
        <v>402.06900000000002</v>
      </c>
      <c r="I756" s="281"/>
      <c r="J756" s="277"/>
      <c r="K756" s="277"/>
      <c r="L756" s="282"/>
      <c r="M756" s="283"/>
      <c r="N756" s="284"/>
      <c r="O756" s="284"/>
      <c r="P756" s="284"/>
      <c r="Q756" s="284"/>
      <c r="R756" s="284"/>
      <c r="S756" s="284"/>
      <c r="T756" s="28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86" t="s">
        <v>149</v>
      </c>
      <c r="AU756" s="286" t="s">
        <v>82</v>
      </c>
      <c r="AV756" s="15" t="s">
        <v>145</v>
      </c>
      <c r="AW756" s="15" t="s">
        <v>33</v>
      </c>
      <c r="AX756" s="15" t="s">
        <v>80</v>
      </c>
      <c r="AY756" s="286" t="s">
        <v>138</v>
      </c>
    </row>
    <row r="757" s="2" customFormat="1" ht="24" customHeight="1">
      <c r="A757" s="40"/>
      <c r="B757" s="41"/>
      <c r="C757" s="220" t="s">
        <v>1671</v>
      </c>
      <c r="D757" s="220" t="s">
        <v>140</v>
      </c>
      <c r="E757" s="221" t="s">
        <v>1672</v>
      </c>
      <c r="F757" s="222" t="s">
        <v>1673</v>
      </c>
      <c r="G757" s="223" t="s">
        <v>305</v>
      </c>
      <c r="H757" s="224">
        <v>7639.3109999999997</v>
      </c>
      <c r="I757" s="225"/>
      <c r="J757" s="226">
        <f>ROUND(I757*H757,2)</f>
        <v>0</v>
      </c>
      <c r="K757" s="222" t="s">
        <v>144</v>
      </c>
      <c r="L757" s="46"/>
      <c r="M757" s="227" t="s">
        <v>19</v>
      </c>
      <c r="N757" s="228" t="s">
        <v>43</v>
      </c>
      <c r="O757" s="86"/>
      <c r="P757" s="229">
        <f>O757*H757</f>
        <v>0</v>
      </c>
      <c r="Q757" s="229">
        <v>0</v>
      </c>
      <c r="R757" s="229">
        <f>Q757*H757</f>
        <v>0</v>
      </c>
      <c r="S757" s="229">
        <v>0</v>
      </c>
      <c r="T757" s="230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31" t="s">
        <v>145</v>
      </c>
      <c r="AT757" s="231" t="s">
        <v>140</v>
      </c>
      <c r="AU757" s="231" t="s">
        <v>82</v>
      </c>
      <c r="AY757" s="19" t="s">
        <v>138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19" t="s">
        <v>80</v>
      </c>
      <c r="BK757" s="232">
        <f>ROUND(I757*H757,2)</f>
        <v>0</v>
      </c>
      <c r="BL757" s="19" t="s">
        <v>145</v>
      </c>
      <c r="BM757" s="231" t="s">
        <v>2606</v>
      </c>
    </row>
    <row r="758" s="2" customFormat="1">
      <c r="A758" s="40"/>
      <c r="B758" s="41"/>
      <c r="C758" s="42"/>
      <c r="D758" s="233" t="s">
        <v>147</v>
      </c>
      <c r="E758" s="42"/>
      <c r="F758" s="234" t="s">
        <v>1673</v>
      </c>
      <c r="G758" s="42"/>
      <c r="H758" s="42"/>
      <c r="I758" s="138"/>
      <c r="J758" s="42"/>
      <c r="K758" s="42"/>
      <c r="L758" s="46"/>
      <c r="M758" s="235"/>
      <c r="N758" s="236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147</v>
      </c>
      <c r="AU758" s="19" t="s">
        <v>82</v>
      </c>
    </row>
    <row r="759" s="13" customFormat="1">
      <c r="A759" s="13"/>
      <c r="B759" s="237"/>
      <c r="C759" s="238"/>
      <c r="D759" s="233" t="s">
        <v>149</v>
      </c>
      <c r="E759" s="239" t="s">
        <v>19</v>
      </c>
      <c r="F759" s="240" t="s">
        <v>2607</v>
      </c>
      <c r="G759" s="238"/>
      <c r="H759" s="241">
        <v>7639.3109999999997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149</v>
      </c>
      <c r="AU759" s="247" t="s">
        <v>82</v>
      </c>
      <c r="AV759" s="13" t="s">
        <v>82</v>
      </c>
      <c r="AW759" s="13" t="s">
        <v>33</v>
      </c>
      <c r="AX759" s="13" t="s">
        <v>80</v>
      </c>
      <c r="AY759" s="247" t="s">
        <v>138</v>
      </c>
    </row>
    <row r="760" s="14" customFormat="1">
      <c r="A760" s="14"/>
      <c r="B760" s="249"/>
      <c r="C760" s="250"/>
      <c r="D760" s="233" t="s">
        <v>149</v>
      </c>
      <c r="E760" s="251" t="s">
        <v>19</v>
      </c>
      <c r="F760" s="252" t="s">
        <v>1659</v>
      </c>
      <c r="G760" s="250"/>
      <c r="H760" s="251" t="s">
        <v>19</v>
      </c>
      <c r="I760" s="253"/>
      <c r="J760" s="250"/>
      <c r="K760" s="250"/>
      <c r="L760" s="254"/>
      <c r="M760" s="255"/>
      <c r="N760" s="256"/>
      <c r="O760" s="256"/>
      <c r="P760" s="256"/>
      <c r="Q760" s="256"/>
      <c r="R760" s="256"/>
      <c r="S760" s="256"/>
      <c r="T760" s="25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8" t="s">
        <v>149</v>
      </c>
      <c r="AU760" s="258" t="s">
        <v>82</v>
      </c>
      <c r="AV760" s="14" t="s">
        <v>80</v>
      </c>
      <c r="AW760" s="14" t="s">
        <v>33</v>
      </c>
      <c r="AX760" s="14" t="s">
        <v>72</v>
      </c>
      <c r="AY760" s="258" t="s">
        <v>138</v>
      </c>
    </row>
    <row r="761" s="2" customFormat="1" ht="24" customHeight="1">
      <c r="A761" s="40"/>
      <c r="B761" s="41"/>
      <c r="C761" s="220" t="s">
        <v>1676</v>
      </c>
      <c r="D761" s="220" t="s">
        <v>140</v>
      </c>
      <c r="E761" s="221" t="s">
        <v>1677</v>
      </c>
      <c r="F761" s="222" t="s">
        <v>1678</v>
      </c>
      <c r="G761" s="223" t="s">
        <v>305</v>
      </c>
      <c r="H761" s="224">
        <v>499.12599999999998</v>
      </c>
      <c r="I761" s="225"/>
      <c r="J761" s="226">
        <f>ROUND(I761*H761,2)</f>
        <v>0</v>
      </c>
      <c r="K761" s="222" t="s">
        <v>144</v>
      </c>
      <c r="L761" s="46"/>
      <c r="M761" s="227" t="s">
        <v>19</v>
      </c>
      <c r="N761" s="228" t="s">
        <v>43</v>
      </c>
      <c r="O761" s="86"/>
      <c r="P761" s="229">
        <f>O761*H761</f>
        <v>0</v>
      </c>
      <c r="Q761" s="229">
        <v>0</v>
      </c>
      <c r="R761" s="229">
        <f>Q761*H761</f>
        <v>0</v>
      </c>
      <c r="S761" s="229">
        <v>0</v>
      </c>
      <c r="T761" s="230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31" t="s">
        <v>145</v>
      </c>
      <c r="AT761" s="231" t="s">
        <v>140</v>
      </c>
      <c r="AU761" s="231" t="s">
        <v>82</v>
      </c>
      <c r="AY761" s="19" t="s">
        <v>138</v>
      </c>
      <c r="BE761" s="232">
        <f>IF(N761="základní",J761,0)</f>
        <v>0</v>
      </c>
      <c r="BF761" s="232">
        <f>IF(N761="snížená",J761,0)</f>
        <v>0</v>
      </c>
      <c r="BG761" s="232">
        <f>IF(N761="zákl. přenesená",J761,0)</f>
        <v>0</v>
      </c>
      <c r="BH761" s="232">
        <f>IF(N761="sníž. přenesená",J761,0)</f>
        <v>0</v>
      </c>
      <c r="BI761" s="232">
        <f>IF(N761="nulová",J761,0)</f>
        <v>0</v>
      </c>
      <c r="BJ761" s="19" t="s">
        <v>80</v>
      </c>
      <c r="BK761" s="232">
        <f>ROUND(I761*H761,2)</f>
        <v>0</v>
      </c>
      <c r="BL761" s="19" t="s">
        <v>145</v>
      </c>
      <c r="BM761" s="231" t="s">
        <v>2608</v>
      </c>
    </row>
    <row r="762" s="2" customFormat="1">
      <c r="A762" s="40"/>
      <c r="B762" s="41"/>
      <c r="C762" s="42"/>
      <c r="D762" s="233" t="s">
        <v>147</v>
      </c>
      <c r="E762" s="42"/>
      <c r="F762" s="234" t="s">
        <v>1678</v>
      </c>
      <c r="G762" s="42"/>
      <c r="H762" s="42"/>
      <c r="I762" s="138"/>
      <c r="J762" s="42"/>
      <c r="K762" s="42"/>
      <c r="L762" s="46"/>
      <c r="M762" s="235"/>
      <c r="N762" s="236"/>
      <c r="O762" s="86"/>
      <c r="P762" s="86"/>
      <c r="Q762" s="86"/>
      <c r="R762" s="86"/>
      <c r="S762" s="86"/>
      <c r="T762" s="87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T762" s="19" t="s">
        <v>147</v>
      </c>
      <c r="AU762" s="19" t="s">
        <v>82</v>
      </c>
    </row>
    <row r="763" s="13" customFormat="1">
      <c r="A763" s="13"/>
      <c r="B763" s="237"/>
      <c r="C763" s="238"/>
      <c r="D763" s="233" t="s">
        <v>149</v>
      </c>
      <c r="E763" s="239" t="s">
        <v>19</v>
      </c>
      <c r="F763" s="240" t="s">
        <v>2609</v>
      </c>
      <c r="G763" s="238"/>
      <c r="H763" s="241">
        <v>402.06900000000002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149</v>
      </c>
      <c r="AU763" s="247" t="s">
        <v>82</v>
      </c>
      <c r="AV763" s="13" t="s">
        <v>82</v>
      </c>
      <c r="AW763" s="13" t="s">
        <v>33</v>
      </c>
      <c r="AX763" s="13" t="s">
        <v>72</v>
      </c>
      <c r="AY763" s="247" t="s">
        <v>138</v>
      </c>
    </row>
    <row r="764" s="14" customFormat="1">
      <c r="A764" s="14"/>
      <c r="B764" s="249"/>
      <c r="C764" s="250"/>
      <c r="D764" s="233" t="s">
        <v>149</v>
      </c>
      <c r="E764" s="251" t="s">
        <v>19</v>
      </c>
      <c r="F764" s="252" t="s">
        <v>1681</v>
      </c>
      <c r="G764" s="250"/>
      <c r="H764" s="251" t="s">
        <v>19</v>
      </c>
      <c r="I764" s="253"/>
      <c r="J764" s="250"/>
      <c r="K764" s="250"/>
      <c r="L764" s="254"/>
      <c r="M764" s="255"/>
      <c r="N764" s="256"/>
      <c r="O764" s="256"/>
      <c r="P764" s="256"/>
      <c r="Q764" s="256"/>
      <c r="R764" s="256"/>
      <c r="S764" s="256"/>
      <c r="T764" s="25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8" t="s">
        <v>149</v>
      </c>
      <c r="AU764" s="258" t="s">
        <v>82</v>
      </c>
      <c r="AV764" s="14" t="s">
        <v>80</v>
      </c>
      <c r="AW764" s="14" t="s">
        <v>33</v>
      </c>
      <c r="AX764" s="14" t="s">
        <v>72</v>
      </c>
      <c r="AY764" s="258" t="s">
        <v>138</v>
      </c>
    </row>
    <row r="765" s="13" customFormat="1">
      <c r="A765" s="13"/>
      <c r="B765" s="237"/>
      <c r="C765" s="238"/>
      <c r="D765" s="233" t="s">
        <v>149</v>
      </c>
      <c r="E765" s="239" t="s">
        <v>19</v>
      </c>
      <c r="F765" s="240" t="s">
        <v>2610</v>
      </c>
      <c r="G765" s="238"/>
      <c r="H765" s="241">
        <v>97.057000000000002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149</v>
      </c>
      <c r="AU765" s="247" t="s">
        <v>82</v>
      </c>
      <c r="AV765" s="13" t="s">
        <v>82</v>
      </c>
      <c r="AW765" s="13" t="s">
        <v>33</v>
      </c>
      <c r="AX765" s="13" t="s">
        <v>72</v>
      </c>
      <c r="AY765" s="247" t="s">
        <v>138</v>
      </c>
    </row>
    <row r="766" s="15" customFormat="1">
      <c r="A766" s="15"/>
      <c r="B766" s="276"/>
      <c r="C766" s="277"/>
      <c r="D766" s="233" t="s">
        <v>149</v>
      </c>
      <c r="E766" s="278" t="s">
        <v>19</v>
      </c>
      <c r="F766" s="279" t="s">
        <v>953</v>
      </c>
      <c r="G766" s="277"/>
      <c r="H766" s="280">
        <v>499.12599999999998</v>
      </c>
      <c r="I766" s="281"/>
      <c r="J766" s="277"/>
      <c r="K766" s="277"/>
      <c r="L766" s="282"/>
      <c r="M766" s="283"/>
      <c r="N766" s="284"/>
      <c r="O766" s="284"/>
      <c r="P766" s="284"/>
      <c r="Q766" s="284"/>
      <c r="R766" s="284"/>
      <c r="S766" s="284"/>
      <c r="T766" s="28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86" t="s">
        <v>149</v>
      </c>
      <c r="AU766" s="286" t="s">
        <v>82</v>
      </c>
      <c r="AV766" s="15" t="s">
        <v>145</v>
      </c>
      <c r="AW766" s="15" t="s">
        <v>33</v>
      </c>
      <c r="AX766" s="15" t="s">
        <v>80</v>
      </c>
      <c r="AY766" s="286" t="s">
        <v>138</v>
      </c>
    </row>
    <row r="767" s="2" customFormat="1" ht="24" customHeight="1">
      <c r="A767" s="40"/>
      <c r="B767" s="41"/>
      <c r="C767" s="220" t="s">
        <v>1683</v>
      </c>
      <c r="D767" s="220" t="s">
        <v>140</v>
      </c>
      <c r="E767" s="221" t="s">
        <v>622</v>
      </c>
      <c r="F767" s="222" t="s">
        <v>2228</v>
      </c>
      <c r="G767" s="223" t="s">
        <v>305</v>
      </c>
      <c r="H767" s="224">
        <v>502.98700000000002</v>
      </c>
      <c r="I767" s="225"/>
      <c r="J767" s="226">
        <f>ROUND(I767*H767,2)</f>
        <v>0</v>
      </c>
      <c r="K767" s="222" t="s">
        <v>144</v>
      </c>
      <c r="L767" s="46"/>
      <c r="M767" s="227" t="s">
        <v>19</v>
      </c>
      <c r="N767" s="228" t="s">
        <v>43</v>
      </c>
      <c r="O767" s="86"/>
      <c r="P767" s="229">
        <f>O767*H767</f>
        <v>0</v>
      </c>
      <c r="Q767" s="229">
        <v>0</v>
      </c>
      <c r="R767" s="229">
        <f>Q767*H767</f>
        <v>0</v>
      </c>
      <c r="S767" s="229">
        <v>0</v>
      </c>
      <c r="T767" s="230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31" t="s">
        <v>145</v>
      </c>
      <c r="AT767" s="231" t="s">
        <v>140</v>
      </c>
      <c r="AU767" s="231" t="s">
        <v>82</v>
      </c>
      <c r="AY767" s="19" t="s">
        <v>138</v>
      </c>
      <c r="BE767" s="232">
        <f>IF(N767="základní",J767,0)</f>
        <v>0</v>
      </c>
      <c r="BF767" s="232">
        <f>IF(N767="snížená",J767,0)</f>
        <v>0</v>
      </c>
      <c r="BG767" s="232">
        <f>IF(N767="zákl. přenesená",J767,0)</f>
        <v>0</v>
      </c>
      <c r="BH767" s="232">
        <f>IF(N767="sníž. přenesená",J767,0)</f>
        <v>0</v>
      </c>
      <c r="BI767" s="232">
        <f>IF(N767="nulová",J767,0)</f>
        <v>0</v>
      </c>
      <c r="BJ767" s="19" t="s">
        <v>80</v>
      </c>
      <c r="BK767" s="232">
        <f>ROUND(I767*H767,2)</f>
        <v>0</v>
      </c>
      <c r="BL767" s="19" t="s">
        <v>145</v>
      </c>
      <c r="BM767" s="231" t="s">
        <v>2611</v>
      </c>
    </row>
    <row r="768" s="2" customFormat="1">
      <c r="A768" s="40"/>
      <c r="B768" s="41"/>
      <c r="C768" s="42"/>
      <c r="D768" s="233" t="s">
        <v>147</v>
      </c>
      <c r="E768" s="42"/>
      <c r="F768" s="234" t="s">
        <v>2228</v>
      </c>
      <c r="G768" s="42"/>
      <c r="H768" s="42"/>
      <c r="I768" s="138"/>
      <c r="J768" s="42"/>
      <c r="K768" s="42"/>
      <c r="L768" s="46"/>
      <c r="M768" s="235"/>
      <c r="N768" s="236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147</v>
      </c>
      <c r="AU768" s="19" t="s">
        <v>82</v>
      </c>
    </row>
    <row r="769" s="14" customFormat="1">
      <c r="A769" s="14"/>
      <c r="B769" s="249"/>
      <c r="C769" s="250"/>
      <c r="D769" s="233" t="s">
        <v>149</v>
      </c>
      <c r="E769" s="251" t="s">
        <v>19</v>
      </c>
      <c r="F769" s="252" t="s">
        <v>1648</v>
      </c>
      <c r="G769" s="250"/>
      <c r="H769" s="251" t="s">
        <v>19</v>
      </c>
      <c r="I769" s="253"/>
      <c r="J769" s="250"/>
      <c r="K769" s="250"/>
      <c r="L769" s="254"/>
      <c r="M769" s="255"/>
      <c r="N769" s="256"/>
      <c r="O769" s="256"/>
      <c r="P769" s="256"/>
      <c r="Q769" s="256"/>
      <c r="R769" s="256"/>
      <c r="S769" s="256"/>
      <c r="T769" s="25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8" t="s">
        <v>149</v>
      </c>
      <c r="AU769" s="258" t="s">
        <v>82</v>
      </c>
      <c r="AV769" s="14" t="s">
        <v>80</v>
      </c>
      <c r="AW769" s="14" t="s">
        <v>33</v>
      </c>
      <c r="AX769" s="14" t="s">
        <v>72</v>
      </c>
      <c r="AY769" s="258" t="s">
        <v>138</v>
      </c>
    </row>
    <row r="770" s="13" customFormat="1">
      <c r="A770" s="13"/>
      <c r="B770" s="237"/>
      <c r="C770" s="238"/>
      <c r="D770" s="233" t="s">
        <v>149</v>
      </c>
      <c r="E770" s="239" t="s">
        <v>19</v>
      </c>
      <c r="F770" s="240" t="s">
        <v>2612</v>
      </c>
      <c r="G770" s="238"/>
      <c r="H770" s="241">
        <v>114.057</v>
      </c>
      <c r="I770" s="242"/>
      <c r="J770" s="238"/>
      <c r="K770" s="238"/>
      <c r="L770" s="243"/>
      <c r="M770" s="244"/>
      <c r="N770" s="245"/>
      <c r="O770" s="245"/>
      <c r="P770" s="245"/>
      <c r="Q770" s="245"/>
      <c r="R770" s="245"/>
      <c r="S770" s="245"/>
      <c r="T770" s="24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7" t="s">
        <v>149</v>
      </c>
      <c r="AU770" s="247" t="s">
        <v>82</v>
      </c>
      <c r="AV770" s="13" t="s">
        <v>82</v>
      </c>
      <c r="AW770" s="13" t="s">
        <v>33</v>
      </c>
      <c r="AX770" s="13" t="s">
        <v>72</v>
      </c>
      <c r="AY770" s="247" t="s">
        <v>138</v>
      </c>
    </row>
    <row r="771" s="16" customFormat="1">
      <c r="A771" s="16"/>
      <c r="B771" s="287"/>
      <c r="C771" s="288"/>
      <c r="D771" s="233" t="s">
        <v>149</v>
      </c>
      <c r="E771" s="289" t="s">
        <v>19</v>
      </c>
      <c r="F771" s="290" t="s">
        <v>1074</v>
      </c>
      <c r="G771" s="288"/>
      <c r="H771" s="291">
        <v>114.057</v>
      </c>
      <c r="I771" s="292"/>
      <c r="J771" s="288"/>
      <c r="K771" s="288"/>
      <c r="L771" s="293"/>
      <c r="M771" s="294"/>
      <c r="N771" s="295"/>
      <c r="O771" s="295"/>
      <c r="P771" s="295"/>
      <c r="Q771" s="295"/>
      <c r="R771" s="295"/>
      <c r="S771" s="295"/>
      <c r="T771" s="296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T771" s="297" t="s">
        <v>149</v>
      </c>
      <c r="AU771" s="297" t="s">
        <v>82</v>
      </c>
      <c r="AV771" s="16" t="s">
        <v>155</v>
      </c>
      <c r="AW771" s="16" t="s">
        <v>33</v>
      </c>
      <c r="AX771" s="16" t="s">
        <v>72</v>
      </c>
      <c r="AY771" s="297" t="s">
        <v>138</v>
      </c>
    </row>
    <row r="772" s="14" customFormat="1">
      <c r="A772" s="14"/>
      <c r="B772" s="249"/>
      <c r="C772" s="250"/>
      <c r="D772" s="233" t="s">
        <v>149</v>
      </c>
      <c r="E772" s="251" t="s">
        <v>19</v>
      </c>
      <c r="F772" s="252" t="s">
        <v>1664</v>
      </c>
      <c r="G772" s="250"/>
      <c r="H772" s="251" t="s">
        <v>19</v>
      </c>
      <c r="I772" s="253"/>
      <c r="J772" s="250"/>
      <c r="K772" s="250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149</v>
      </c>
      <c r="AU772" s="258" t="s">
        <v>82</v>
      </c>
      <c r="AV772" s="14" t="s">
        <v>80</v>
      </c>
      <c r="AW772" s="14" t="s">
        <v>33</v>
      </c>
      <c r="AX772" s="14" t="s">
        <v>72</v>
      </c>
      <c r="AY772" s="258" t="s">
        <v>138</v>
      </c>
    </row>
    <row r="773" s="13" customFormat="1">
      <c r="A773" s="13"/>
      <c r="B773" s="237"/>
      <c r="C773" s="238"/>
      <c r="D773" s="233" t="s">
        <v>149</v>
      </c>
      <c r="E773" s="239" t="s">
        <v>19</v>
      </c>
      <c r="F773" s="240" t="s">
        <v>2602</v>
      </c>
      <c r="G773" s="238"/>
      <c r="H773" s="241">
        <v>306.25</v>
      </c>
      <c r="I773" s="242"/>
      <c r="J773" s="238"/>
      <c r="K773" s="238"/>
      <c r="L773" s="243"/>
      <c r="M773" s="244"/>
      <c r="N773" s="245"/>
      <c r="O773" s="245"/>
      <c r="P773" s="245"/>
      <c r="Q773" s="245"/>
      <c r="R773" s="245"/>
      <c r="S773" s="245"/>
      <c r="T773" s="24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7" t="s">
        <v>149</v>
      </c>
      <c r="AU773" s="247" t="s">
        <v>82</v>
      </c>
      <c r="AV773" s="13" t="s">
        <v>82</v>
      </c>
      <c r="AW773" s="13" t="s">
        <v>33</v>
      </c>
      <c r="AX773" s="13" t="s">
        <v>72</v>
      </c>
      <c r="AY773" s="247" t="s">
        <v>138</v>
      </c>
    </row>
    <row r="774" s="13" customFormat="1">
      <c r="A774" s="13"/>
      <c r="B774" s="237"/>
      <c r="C774" s="238"/>
      <c r="D774" s="233" t="s">
        <v>149</v>
      </c>
      <c r="E774" s="239" t="s">
        <v>19</v>
      </c>
      <c r="F774" s="240" t="s">
        <v>2603</v>
      </c>
      <c r="G774" s="238"/>
      <c r="H774" s="241">
        <v>64.799999999999997</v>
      </c>
      <c r="I774" s="242"/>
      <c r="J774" s="238"/>
      <c r="K774" s="238"/>
      <c r="L774" s="243"/>
      <c r="M774" s="244"/>
      <c r="N774" s="245"/>
      <c r="O774" s="245"/>
      <c r="P774" s="245"/>
      <c r="Q774" s="245"/>
      <c r="R774" s="245"/>
      <c r="S774" s="245"/>
      <c r="T774" s="246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7" t="s">
        <v>149</v>
      </c>
      <c r="AU774" s="247" t="s">
        <v>82</v>
      </c>
      <c r="AV774" s="13" t="s">
        <v>82</v>
      </c>
      <c r="AW774" s="13" t="s">
        <v>33</v>
      </c>
      <c r="AX774" s="13" t="s">
        <v>72</v>
      </c>
      <c r="AY774" s="247" t="s">
        <v>138</v>
      </c>
    </row>
    <row r="775" s="13" customFormat="1">
      <c r="A775" s="13"/>
      <c r="B775" s="237"/>
      <c r="C775" s="238"/>
      <c r="D775" s="233" t="s">
        <v>149</v>
      </c>
      <c r="E775" s="239" t="s">
        <v>19</v>
      </c>
      <c r="F775" s="240" t="s">
        <v>2604</v>
      </c>
      <c r="G775" s="238"/>
      <c r="H775" s="241">
        <v>17.879999999999999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7" t="s">
        <v>149</v>
      </c>
      <c r="AU775" s="247" t="s">
        <v>82</v>
      </c>
      <c r="AV775" s="13" t="s">
        <v>82</v>
      </c>
      <c r="AW775" s="13" t="s">
        <v>33</v>
      </c>
      <c r="AX775" s="13" t="s">
        <v>72</v>
      </c>
      <c r="AY775" s="247" t="s">
        <v>138</v>
      </c>
    </row>
    <row r="776" s="16" customFormat="1">
      <c r="A776" s="16"/>
      <c r="B776" s="287"/>
      <c r="C776" s="288"/>
      <c r="D776" s="233" t="s">
        <v>149</v>
      </c>
      <c r="E776" s="289" t="s">
        <v>19</v>
      </c>
      <c r="F776" s="290" t="s">
        <v>1074</v>
      </c>
      <c r="G776" s="288"/>
      <c r="H776" s="291">
        <v>388.93000000000001</v>
      </c>
      <c r="I776" s="292"/>
      <c r="J776" s="288"/>
      <c r="K776" s="288"/>
      <c r="L776" s="293"/>
      <c r="M776" s="294"/>
      <c r="N776" s="295"/>
      <c r="O776" s="295"/>
      <c r="P776" s="295"/>
      <c r="Q776" s="295"/>
      <c r="R776" s="295"/>
      <c r="S776" s="295"/>
      <c r="T776" s="296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97" t="s">
        <v>149</v>
      </c>
      <c r="AU776" s="297" t="s">
        <v>82</v>
      </c>
      <c r="AV776" s="16" t="s">
        <v>155</v>
      </c>
      <c r="AW776" s="16" t="s">
        <v>33</v>
      </c>
      <c r="AX776" s="16" t="s">
        <v>72</v>
      </c>
      <c r="AY776" s="297" t="s">
        <v>138</v>
      </c>
    </row>
    <row r="777" s="15" customFormat="1">
      <c r="A777" s="15"/>
      <c r="B777" s="276"/>
      <c r="C777" s="277"/>
      <c r="D777" s="233" t="s">
        <v>149</v>
      </c>
      <c r="E777" s="278" t="s">
        <v>19</v>
      </c>
      <c r="F777" s="279" t="s">
        <v>953</v>
      </c>
      <c r="G777" s="277"/>
      <c r="H777" s="280">
        <v>502.98700000000002</v>
      </c>
      <c r="I777" s="281"/>
      <c r="J777" s="277"/>
      <c r="K777" s="277"/>
      <c r="L777" s="282"/>
      <c r="M777" s="283"/>
      <c r="N777" s="284"/>
      <c r="O777" s="284"/>
      <c r="P777" s="284"/>
      <c r="Q777" s="284"/>
      <c r="R777" s="284"/>
      <c r="S777" s="284"/>
      <c r="T777" s="28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86" t="s">
        <v>149</v>
      </c>
      <c r="AU777" s="286" t="s">
        <v>82</v>
      </c>
      <c r="AV777" s="15" t="s">
        <v>145</v>
      </c>
      <c r="AW777" s="15" t="s">
        <v>33</v>
      </c>
      <c r="AX777" s="15" t="s">
        <v>80</v>
      </c>
      <c r="AY777" s="286" t="s">
        <v>138</v>
      </c>
    </row>
    <row r="778" s="12" customFormat="1" ht="22.8" customHeight="1">
      <c r="A778" s="12"/>
      <c r="B778" s="204"/>
      <c r="C778" s="205"/>
      <c r="D778" s="206" t="s">
        <v>71</v>
      </c>
      <c r="E778" s="218" t="s">
        <v>627</v>
      </c>
      <c r="F778" s="218" t="s">
        <v>628</v>
      </c>
      <c r="G778" s="205"/>
      <c r="H778" s="205"/>
      <c r="I778" s="208"/>
      <c r="J778" s="219">
        <f>BK778</f>
        <v>0</v>
      </c>
      <c r="K778" s="205"/>
      <c r="L778" s="210"/>
      <c r="M778" s="211"/>
      <c r="N778" s="212"/>
      <c r="O778" s="212"/>
      <c r="P778" s="213">
        <f>SUM(P779:P780)</f>
        <v>0</v>
      </c>
      <c r="Q778" s="212"/>
      <c r="R778" s="213">
        <f>SUM(R779:R780)</f>
        <v>0</v>
      </c>
      <c r="S778" s="212"/>
      <c r="T778" s="214">
        <f>SUM(T779:T780)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15" t="s">
        <v>80</v>
      </c>
      <c r="AT778" s="216" t="s">
        <v>71</v>
      </c>
      <c r="AU778" s="216" t="s">
        <v>80</v>
      </c>
      <c r="AY778" s="215" t="s">
        <v>138</v>
      </c>
      <c r="BK778" s="217">
        <f>SUM(BK779:BK780)</f>
        <v>0</v>
      </c>
    </row>
    <row r="779" s="2" customFormat="1" ht="24" customHeight="1">
      <c r="A779" s="40"/>
      <c r="B779" s="41"/>
      <c r="C779" s="220" t="s">
        <v>1685</v>
      </c>
      <c r="D779" s="220" t="s">
        <v>140</v>
      </c>
      <c r="E779" s="221" t="s">
        <v>1686</v>
      </c>
      <c r="F779" s="222" t="s">
        <v>1687</v>
      </c>
      <c r="G779" s="223" t="s">
        <v>305</v>
      </c>
      <c r="H779" s="224">
        <v>905.72500000000002</v>
      </c>
      <c r="I779" s="225"/>
      <c r="J779" s="226">
        <f>ROUND(I779*H779,2)</f>
        <v>0</v>
      </c>
      <c r="K779" s="222" t="s">
        <v>19</v>
      </c>
      <c r="L779" s="46"/>
      <c r="M779" s="227" t="s">
        <v>19</v>
      </c>
      <c r="N779" s="228" t="s">
        <v>43</v>
      </c>
      <c r="O779" s="86"/>
      <c r="P779" s="229">
        <f>O779*H779</f>
        <v>0</v>
      </c>
      <c r="Q779" s="229">
        <v>0</v>
      </c>
      <c r="R779" s="229">
        <f>Q779*H779</f>
        <v>0</v>
      </c>
      <c r="S779" s="229">
        <v>0</v>
      </c>
      <c r="T779" s="230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31" t="s">
        <v>145</v>
      </c>
      <c r="AT779" s="231" t="s">
        <v>140</v>
      </c>
      <c r="AU779" s="231" t="s">
        <v>82</v>
      </c>
      <c r="AY779" s="19" t="s">
        <v>138</v>
      </c>
      <c r="BE779" s="232">
        <f>IF(N779="základní",J779,0)</f>
        <v>0</v>
      </c>
      <c r="BF779" s="232">
        <f>IF(N779="snížená",J779,0)</f>
        <v>0</v>
      </c>
      <c r="BG779" s="232">
        <f>IF(N779="zákl. přenesená",J779,0)</f>
        <v>0</v>
      </c>
      <c r="BH779" s="232">
        <f>IF(N779="sníž. přenesená",J779,0)</f>
        <v>0</v>
      </c>
      <c r="BI779" s="232">
        <f>IF(N779="nulová",J779,0)</f>
        <v>0</v>
      </c>
      <c r="BJ779" s="19" t="s">
        <v>80</v>
      </c>
      <c r="BK779" s="232">
        <f>ROUND(I779*H779,2)</f>
        <v>0</v>
      </c>
      <c r="BL779" s="19" t="s">
        <v>145</v>
      </c>
      <c r="BM779" s="231" t="s">
        <v>2613</v>
      </c>
    </row>
    <row r="780" s="2" customFormat="1">
      <c r="A780" s="40"/>
      <c r="B780" s="41"/>
      <c r="C780" s="42"/>
      <c r="D780" s="233" t="s">
        <v>147</v>
      </c>
      <c r="E780" s="42"/>
      <c r="F780" s="234" t="s">
        <v>1687</v>
      </c>
      <c r="G780" s="42"/>
      <c r="H780" s="42"/>
      <c r="I780" s="138"/>
      <c r="J780" s="42"/>
      <c r="K780" s="42"/>
      <c r="L780" s="46"/>
      <c r="M780" s="235"/>
      <c r="N780" s="236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147</v>
      </c>
      <c r="AU780" s="19" t="s">
        <v>82</v>
      </c>
    </row>
    <row r="781" s="12" customFormat="1" ht="25.92" customHeight="1">
      <c r="A781" s="12"/>
      <c r="B781" s="204"/>
      <c r="C781" s="205"/>
      <c r="D781" s="206" t="s">
        <v>71</v>
      </c>
      <c r="E781" s="207" t="s">
        <v>1689</v>
      </c>
      <c r="F781" s="207" t="s">
        <v>2231</v>
      </c>
      <c r="G781" s="205"/>
      <c r="H781" s="205"/>
      <c r="I781" s="208"/>
      <c r="J781" s="209">
        <f>BK781</f>
        <v>0</v>
      </c>
      <c r="K781" s="205"/>
      <c r="L781" s="210"/>
      <c r="M781" s="211"/>
      <c r="N781" s="212"/>
      <c r="O781" s="212"/>
      <c r="P781" s="213">
        <f>P782</f>
        <v>0</v>
      </c>
      <c r="Q781" s="212"/>
      <c r="R781" s="213">
        <f>R782</f>
        <v>1.0980694999999998</v>
      </c>
      <c r="S781" s="212"/>
      <c r="T781" s="214">
        <f>T782</f>
        <v>0</v>
      </c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R781" s="215" t="s">
        <v>82</v>
      </c>
      <c r="AT781" s="216" t="s">
        <v>71</v>
      </c>
      <c r="AU781" s="216" t="s">
        <v>72</v>
      </c>
      <c r="AY781" s="215" t="s">
        <v>138</v>
      </c>
      <c r="BK781" s="217">
        <f>BK782</f>
        <v>0</v>
      </c>
    </row>
    <row r="782" s="12" customFormat="1" ht="22.8" customHeight="1">
      <c r="A782" s="12"/>
      <c r="B782" s="204"/>
      <c r="C782" s="205"/>
      <c r="D782" s="206" t="s">
        <v>71</v>
      </c>
      <c r="E782" s="218" t="s">
        <v>1691</v>
      </c>
      <c r="F782" s="218" t="s">
        <v>1692</v>
      </c>
      <c r="G782" s="205"/>
      <c r="H782" s="205"/>
      <c r="I782" s="208"/>
      <c r="J782" s="219">
        <f>BK782</f>
        <v>0</v>
      </c>
      <c r="K782" s="205"/>
      <c r="L782" s="210"/>
      <c r="M782" s="211"/>
      <c r="N782" s="212"/>
      <c r="O782" s="212"/>
      <c r="P782" s="213">
        <f>SUM(P783:P823)</f>
        <v>0</v>
      </c>
      <c r="Q782" s="212"/>
      <c r="R782" s="213">
        <f>SUM(R783:R823)</f>
        <v>1.0980694999999998</v>
      </c>
      <c r="S782" s="212"/>
      <c r="T782" s="214">
        <f>SUM(T783:T823)</f>
        <v>0</v>
      </c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R782" s="215" t="s">
        <v>82</v>
      </c>
      <c r="AT782" s="216" t="s">
        <v>71</v>
      </c>
      <c r="AU782" s="216" t="s">
        <v>80</v>
      </c>
      <c r="AY782" s="215" t="s">
        <v>138</v>
      </c>
      <c r="BK782" s="217">
        <f>SUM(BK783:BK823)</f>
        <v>0</v>
      </c>
    </row>
    <row r="783" s="2" customFormat="1" ht="24" customHeight="1">
      <c r="A783" s="40"/>
      <c r="B783" s="41"/>
      <c r="C783" s="220" t="s">
        <v>1693</v>
      </c>
      <c r="D783" s="220" t="s">
        <v>140</v>
      </c>
      <c r="E783" s="221" t="s">
        <v>1694</v>
      </c>
      <c r="F783" s="222" t="s">
        <v>1695</v>
      </c>
      <c r="G783" s="223" t="s">
        <v>143</v>
      </c>
      <c r="H783" s="224">
        <v>229.49000000000001</v>
      </c>
      <c r="I783" s="225"/>
      <c r="J783" s="226">
        <f>ROUND(I783*H783,2)</f>
        <v>0</v>
      </c>
      <c r="K783" s="222" t="s">
        <v>144</v>
      </c>
      <c r="L783" s="46"/>
      <c r="M783" s="227" t="s">
        <v>19</v>
      </c>
      <c r="N783" s="228" t="s">
        <v>43</v>
      </c>
      <c r="O783" s="86"/>
      <c r="P783" s="229">
        <f>O783*H783</f>
        <v>0</v>
      </c>
      <c r="Q783" s="229">
        <v>0</v>
      </c>
      <c r="R783" s="229">
        <f>Q783*H783</f>
        <v>0</v>
      </c>
      <c r="S783" s="229">
        <v>0</v>
      </c>
      <c r="T783" s="230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31" t="s">
        <v>248</v>
      </c>
      <c r="AT783" s="231" t="s">
        <v>140</v>
      </c>
      <c r="AU783" s="231" t="s">
        <v>82</v>
      </c>
      <c r="AY783" s="19" t="s">
        <v>138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19" t="s">
        <v>80</v>
      </c>
      <c r="BK783" s="232">
        <f>ROUND(I783*H783,2)</f>
        <v>0</v>
      </c>
      <c r="BL783" s="19" t="s">
        <v>248</v>
      </c>
      <c r="BM783" s="231" t="s">
        <v>2614</v>
      </c>
    </row>
    <row r="784" s="2" customFormat="1">
      <c r="A784" s="40"/>
      <c r="B784" s="41"/>
      <c r="C784" s="42"/>
      <c r="D784" s="233" t="s">
        <v>147</v>
      </c>
      <c r="E784" s="42"/>
      <c r="F784" s="234" t="s">
        <v>1695</v>
      </c>
      <c r="G784" s="42"/>
      <c r="H784" s="42"/>
      <c r="I784" s="138"/>
      <c r="J784" s="42"/>
      <c r="K784" s="42"/>
      <c r="L784" s="46"/>
      <c r="M784" s="235"/>
      <c r="N784" s="236"/>
      <c r="O784" s="86"/>
      <c r="P784" s="86"/>
      <c r="Q784" s="86"/>
      <c r="R784" s="86"/>
      <c r="S784" s="86"/>
      <c r="T784" s="87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9" t="s">
        <v>147</v>
      </c>
      <c r="AU784" s="19" t="s">
        <v>82</v>
      </c>
    </row>
    <row r="785" s="14" customFormat="1">
      <c r="A785" s="14"/>
      <c r="B785" s="249"/>
      <c r="C785" s="250"/>
      <c r="D785" s="233" t="s">
        <v>149</v>
      </c>
      <c r="E785" s="251" t="s">
        <v>19</v>
      </c>
      <c r="F785" s="252" t="s">
        <v>1697</v>
      </c>
      <c r="G785" s="250"/>
      <c r="H785" s="251" t="s">
        <v>19</v>
      </c>
      <c r="I785" s="253"/>
      <c r="J785" s="250"/>
      <c r="K785" s="250"/>
      <c r="L785" s="254"/>
      <c r="M785" s="255"/>
      <c r="N785" s="256"/>
      <c r="O785" s="256"/>
      <c r="P785" s="256"/>
      <c r="Q785" s="256"/>
      <c r="R785" s="256"/>
      <c r="S785" s="256"/>
      <c r="T785" s="257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8" t="s">
        <v>149</v>
      </c>
      <c r="AU785" s="258" t="s">
        <v>82</v>
      </c>
      <c r="AV785" s="14" t="s">
        <v>80</v>
      </c>
      <c r="AW785" s="14" t="s">
        <v>33</v>
      </c>
      <c r="AX785" s="14" t="s">
        <v>72</v>
      </c>
      <c r="AY785" s="258" t="s">
        <v>138</v>
      </c>
    </row>
    <row r="786" s="13" customFormat="1">
      <c r="A786" s="13"/>
      <c r="B786" s="237"/>
      <c r="C786" s="238"/>
      <c r="D786" s="233" t="s">
        <v>149</v>
      </c>
      <c r="E786" s="239" t="s">
        <v>19</v>
      </c>
      <c r="F786" s="240" t="s">
        <v>2615</v>
      </c>
      <c r="G786" s="238"/>
      <c r="H786" s="241">
        <v>51.479999999999997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7" t="s">
        <v>149</v>
      </c>
      <c r="AU786" s="247" t="s">
        <v>82</v>
      </c>
      <c r="AV786" s="13" t="s">
        <v>82</v>
      </c>
      <c r="AW786" s="13" t="s">
        <v>33</v>
      </c>
      <c r="AX786" s="13" t="s">
        <v>72</v>
      </c>
      <c r="AY786" s="247" t="s">
        <v>138</v>
      </c>
    </row>
    <row r="787" s="13" customFormat="1">
      <c r="A787" s="13"/>
      <c r="B787" s="237"/>
      <c r="C787" s="238"/>
      <c r="D787" s="233" t="s">
        <v>149</v>
      </c>
      <c r="E787" s="239" t="s">
        <v>19</v>
      </c>
      <c r="F787" s="240" t="s">
        <v>2616</v>
      </c>
      <c r="G787" s="238"/>
      <c r="H787" s="241">
        <v>53.170000000000002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7" t="s">
        <v>149</v>
      </c>
      <c r="AU787" s="247" t="s">
        <v>82</v>
      </c>
      <c r="AV787" s="13" t="s">
        <v>82</v>
      </c>
      <c r="AW787" s="13" t="s">
        <v>33</v>
      </c>
      <c r="AX787" s="13" t="s">
        <v>72</v>
      </c>
      <c r="AY787" s="247" t="s">
        <v>138</v>
      </c>
    </row>
    <row r="788" s="13" customFormat="1">
      <c r="A788" s="13"/>
      <c r="B788" s="237"/>
      <c r="C788" s="238"/>
      <c r="D788" s="233" t="s">
        <v>149</v>
      </c>
      <c r="E788" s="239" t="s">
        <v>19</v>
      </c>
      <c r="F788" s="240" t="s">
        <v>2617</v>
      </c>
      <c r="G788" s="238"/>
      <c r="H788" s="241">
        <v>61.395000000000003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7" t="s">
        <v>149</v>
      </c>
      <c r="AU788" s="247" t="s">
        <v>82</v>
      </c>
      <c r="AV788" s="13" t="s">
        <v>82</v>
      </c>
      <c r="AW788" s="13" t="s">
        <v>33</v>
      </c>
      <c r="AX788" s="13" t="s">
        <v>72</v>
      </c>
      <c r="AY788" s="247" t="s">
        <v>138</v>
      </c>
    </row>
    <row r="789" s="13" customFormat="1">
      <c r="A789" s="13"/>
      <c r="B789" s="237"/>
      <c r="C789" s="238"/>
      <c r="D789" s="233" t="s">
        <v>149</v>
      </c>
      <c r="E789" s="239" t="s">
        <v>19</v>
      </c>
      <c r="F789" s="240" t="s">
        <v>2618</v>
      </c>
      <c r="G789" s="238"/>
      <c r="H789" s="241">
        <v>63.445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7" t="s">
        <v>149</v>
      </c>
      <c r="AU789" s="247" t="s">
        <v>82</v>
      </c>
      <c r="AV789" s="13" t="s">
        <v>82</v>
      </c>
      <c r="AW789" s="13" t="s">
        <v>33</v>
      </c>
      <c r="AX789" s="13" t="s">
        <v>72</v>
      </c>
      <c r="AY789" s="247" t="s">
        <v>138</v>
      </c>
    </row>
    <row r="790" s="15" customFormat="1">
      <c r="A790" s="15"/>
      <c r="B790" s="276"/>
      <c r="C790" s="277"/>
      <c r="D790" s="233" t="s">
        <v>149</v>
      </c>
      <c r="E790" s="278" t="s">
        <v>19</v>
      </c>
      <c r="F790" s="279" t="s">
        <v>953</v>
      </c>
      <c r="G790" s="277"/>
      <c r="H790" s="280">
        <v>229.49000000000001</v>
      </c>
      <c r="I790" s="281"/>
      <c r="J790" s="277"/>
      <c r="K790" s="277"/>
      <c r="L790" s="282"/>
      <c r="M790" s="283"/>
      <c r="N790" s="284"/>
      <c r="O790" s="284"/>
      <c r="P790" s="284"/>
      <c r="Q790" s="284"/>
      <c r="R790" s="284"/>
      <c r="S790" s="284"/>
      <c r="T790" s="28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86" t="s">
        <v>149</v>
      </c>
      <c r="AU790" s="286" t="s">
        <v>82</v>
      </c>
      <c r="AV790" s="15" t="s">
        <v>145</v>
      </c>
      <c r="AW790" s="15" t="s">
        <v>33</v>
      </c>
      <c r="AX790" s="15" t="s">
        <v>80</v>
      </c>
      <c r="AY790" s="286" t="s">
        <v>138</v>
      </c>
    </row>
    <row r="791" s="2" customFormat="1" ht="16.5" customHeight="1">
      <c r="A791" s="40"/>
      <c r="B791" s="41"/>
      <c r="C791" s="259" t="s">
        <v>1703</v>
      </c>
      <c r="D791" s="259" t="s">
        <v>268</v>
      </c>
      <c r="E791" s="260" t="s">
        <v>1704</v>
      </c>
      <c r="F791" s="261" t="s">
        <v>1705</v>
      </c>
      <c r="G791" s="262" t="s">
        <v>305</v>
      </c>
      <c r="H791" s="263">
        <v>0.10100000000000001</v>
      </c>
      <c r="I791" s="264"/>
      <c r="J791" s="265">
        <f>ROUND(I791*H791,2)</f>
        <v>0</v>
      </c>
      <c r="K791" s="261" t="s">
        <v>144</v>
      </c>
      <c r="L791" s="266"/>
      <c r="M791" s="267" t="s">
        <v>19</v>
      </c>
      <c r="N791" s="268" t="s">
        <v>43</v>
      </c>
      <c r="O791" s="86"/>
      <c r="P791" s="229">
        <f>O791*H791</f>
        <v>0</v>
      </c>
      <c r="Q791" s="229">
        <v>1</v>
      </c>
      <c r="R791" s="229">
        <f>Q791*H791</f>
        <v>0.10100000000000001</v>
      </c>
      <c r="S791" s="229">
        <v>0</v>
      </c>
      <c r="T791" s="230">
        <f>S791*H791</f>
        <v>0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31" t="s">
        <v>346</v>
      </c>
      <c r="AT791" s="231" t="s">
        <v>268</v>
      </c>
      <c r="AU791" s="231" t="s">
        <v>82</v>
      </c>
      <c r="AY791" s="19" t="s">
        <v>138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19" t="s">
        <v>80</v>
      </c>
      <c r="BK791" s="232">
        <f>ROUND(I791*H791,2)</f>
        <v>0</v>
      </c>
      <c r="BL791" s="19" t="s">
        <v>248</v>
      </c>
      <c r="BM791" s="231" t="s">
        <v>2619</v>
      </c>
    </row>
    <row r="792" s="2" customFormat="1">
      <c r="A792" s="40"/>
      <c r="B792" s="41"/>
      <c r="C792" s="42"/>
      <c r="D792" s="233" t="s">
        <v>147</v>
      </c>
      <c r="E792" s="42"/>
      <c r="F792" s="234" t="s">
        <v>1705</v>
      </c>
      <c r="G792" s="42"/>
      <c r="H792" s="42"/>
      <c r="I792" s="138"/>
      <c r="J792" s="42"/>
      <c r="K792" s="42"/>
      <c r="L792" s="46"/>
      <c r="M792" s="235"/>
      <c r="N792" s="236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147</v>
      </c>
      <c r="AU792" s="19" t="s">
        <v>82</v>
      </c>
    </row>
    <row r="793" s="14" customFormat="1">
      <c r="A793" s="14"/>
      <c r="B793" s="249"/>
      <c r="C793" s="250"/>
      <c r="D793" s="233" t="s">
        <v>149</v>
      </c>
      <c r="E793" s="251" t="s">
        <v>19</v>
      </c>
      <c r="F793" s="252" t="s">
        <v>1707</v>
      </c>
      <c r="G793" s="250"/>
      <c r="H793" s="251" t="s">
        <v>19</v>
      </c>
      <c r="I793" s="253"/>
      <c r="J793" s="250"/>
      <c r="K793" s="250"/>
      <c r="L793" s="254"/>
      <c r="M793" s="255"/>
      <c r="N793" s="256"/>
      <c r="O793" s="256"/>
      <c r="P793" s="256"/>
      <c r="Q793" s="256"/>
      <c r="R793" s="256"/>
      <c r="S793" s="256"/>
      <c r="T793" s="257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8" t="s">
        <v>149</v>
      </c>
      <c r="AU793" s="258" t="s">
        <v>82</v>
      </c>
      <c r="AV793" s="14" t="s">
        <v>80</v>
      </c>
      <c r="AW793" s="14" t="s">
        <v>33</v>
      </c>
      <c r="AX793" s="14" t="s">
        <v>72</v>
      </c>
      <c r="AY793" s="258" t="s">
        <v>138</v>
      </c>
    </row>
    <row r="794" s="13" customFormat="1">
      <c r="A794" s="13"/>
      <c r="B794" s="237"/>
      <c r="C794" s="238"/>
      <c r="D794" s="233" t="s">
        <v>149</v>
      </c>
      <c r="E794" s="239" t="s">
        <v>19</v>
      </c>
      <c r="F794" s="240" t="s">
        <v>2620</v>
      </c>
      <c r="G794" s="238"/>
      <c r="H794" s="241">
        <v>0.10100000000000001</v>
      </c>
      <c r="I794" s="242"/>
      <c r="J794" s="238"/>
      <c r="K794" s="238"/>
      <c r="L794" s="243"/>
      <c r="M794" s="244"/>
      <c r="N794" s="245"/>
      <c r="O794" s="245"/>
      <c r="P794" s="245"/>
      <c r="Q794" s="245"/>
      <c r="R794" s="245"/>
      <c r="S794" s="245"/>
      <c r="T794" s="24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7" t="s">
        <v>149</v>
      </c>
      <c r="AU794" s="247" t="s">
        <v>82</v>
      </c>
      <c r="AV794" s="13" t="s">
        <v>82</v>
      </c>
      <c r="AW794" s="13" t="s">
        <v>33</v>
      </c>
      <c r="AX794" s="13" t="s">
        <v>80</v>
      </c>
      <c r="AY794" s="247" t="s">
        <v>138</v>
      </c>
    </row>
    <row r="795" s="2" customFormat="1" ht="24" customHeight="1">
      <c r="A795" s="40"/>
      <c r="B795" s="41"/>
      <c r="C795" s="220" t="s">
        <v>1709</v>
      </c>
      <c r="D795" s="220" t="s">
        <v>140</v>
      </c>
      <c r="E795" s="221" t="s">
        <v>1710</v>
      </c>
      <c r="F795" s="222" t="s">
        <v>1711</v>
      </c>
      <c r="G795" s="223" t="s">
        <v>143</v>
      </c>
      <c r="H795" s="224">
        <v>458.98000000000002</v>
      </c>
      <c r="I795" s="225"/>
      <c r="J795" s="226">
        <f>ROUND(I795*H795,2)</f>
        <v>0</v>
      </c>
      <c r="K795" s="222" t="s">
        <v>144</v>
      </c>
      <c r="L795" s="46"/>
      <c r="M795" s="227" t="s">
        <v>19</v>
      </c>
      <c r="N795" s="228" t="s">
        <v>43</v>
      </c>
      <c r="O795" s="86"/>
      <c r="P795" s="229">
        <f>O795*H795</f>
        <v>0</v>
      </c>
      <c r="Q795" s="229">
        <v>0</v>
      </c>
      <c r="R795" s="229">
        <f>Q795*H795</f>
        <v>0</v>
      </c>
      <c r="S795" s="229">
        <v>0</v>
      </c>
      <c r="T795" s="230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31" t="s">
        <v>248</v>
      </c>
      <c r="AT795" s="231" t="s">
        <v>140</v>
      </c>
      <c r="AU795" s="231" t="s">
        <v>82</v>
      </c>
      <c r="AY795" s="19" t="s">
        <v>138</v>
      </c>
      <c r="BE795" s="232">
        <f>IF(N795="základní",J795,0)</f>
        <v>0</v>
      </c>
      <c r="BF795" s="232">
        <f>IF(N795="snížená",J795,0)</f>
        <v>0</v>
      </c>
      <c r="BG795" s="232">
        <f>IF(N795="zákl. přenesená",J795,0)</f>
        <v>0</v>
      </c>
      <c r="BH795" s="232">
        <f>IF(N795="sníž. přenesená",J795,0)</f>
        <v>0</v>
      </c>
      <c r="BI795" s="232">
        <f>IF(N795="nulová",J795,0)</f>
        <v>0</v>
      </c>
      <c r="BJ795" s="19" t="s">
        <v>80</v>
      </c>
      <c r="BK795" s="232">
        <f>ROUND(I795*H795,2)</f>
        <v>0</v>
      </c>
      <c r="BL795" s="19" t="s">
        <v>248</v>
      </c>
      <c r="BM795" s="231" t="s">
        <v>2621</v>
      </c>
    </row>
    <row r="796" s="2" customFormat="1">
      <c r="A796" s="40"/>
      <c r="B796" s="41"/>
      <c r="C796" s="42"/>
      <c r="D796" s="233" t="s">
        <v>147</v>
      </c>
      <c r="E796" s="42"/>
      <c r="F796" s="234" t="s">
        <v>1711</v>
      </c>
      <c r="G796" s="42"/>
      <c r="H796" s="42"/>
      <c r="I796" s="138"/>
      <c r="J796" s="42"/>
      <c r="K796" s="42"/>
      <c r="L796" s="46"/>
      <c r="M796" s="235"/>
      <c r="N796" s="236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147</v>
      </c>
      <c r="AU796" s="19" t="s">
        <v>82</v>
      </c>
    </row>
    <row r="797" s="14" customFormat="1">
      <c r="A797" s="14"/>
      <c r="B797" s="249"/>
      <c r="C797" s="250"/>
      <c r="D797" s="233" t="s">
        <v>149</v>
      </c>
      <c r="E797" s="251" t="s">
        <v>19</v>
      </c>
      <c r="F797" s="252" t="s">
        <v>1697</v>
      </c>
      <c r="G797" s="250"/>
      <c r="H797" s="251" t="s">
        <v>19</v>
      </c>
      <c r="I797" s="253"/>
      <c r="J797" s="250"/>
      <c r="K797" s="250"/>
      <c r="L797" s="254"/>
      <c r="M797" s="255"/>
      <c r="N797" s="256"/>
      <c r="O797" s="256"/>
      <c r="P797" s="256"/>
      <c r="Q797" s="256"/>
      <c r="R797" s="256"/>
      <c r="S797" s="256"/>
      <c r="T797" s="257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8" t="s">
        <v>149</v>
      </c>
      <c r="AU797" s="258" t="s">
        <v>82</v>
      </c>
      <c r="AV797" s="14" t="s">
        <v>80</v>
      </c>
      <c r="AW797" s="14" t="s">
        <v>33</v>
      </c>
      <c r="AX797" s="14" t="s">
        <v>72</v>
      </c>
      <c r="AY797" s="258" t="s">
        <v>138</v>
      </c>
    </row>
    <row r="798" s="14" customFormat="1">
      <c r="A798" s="14"/>
      <c r="B798" s="249"/>
      <c r="C798" s="250"/>
      <c r="D798" s="233" t="s">
        <v>149</v>
      </c>
      <c r="E798" s="251" t="s">
        <v>19</v>
      </c>
      <c r="F798" s="252" t="s">
        <v>1713</v>
      </c>
      <c r="G798" s="250"/>
      <c r="H798" s="251" t="s">
        <v>19</v>
      </c>
      <c r="I798" s="253"/>
      <c r="J798" s="250"/>
      <c r="K798" s="250"/>
      <c r="L798" s="254"/>
      <c r="M798" s="255"/>
      <c r="N798" s="256"/>
      <c r="O798" s="256"/>
      <c r="P798" s="256"/>
      <c r="Q798" s="256"/>
      <c r="R798" s="256"/>
      <c r="S798" s="256"/>
      <c r="T798" s="25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8" t="s">
        <v>149</v>
      </c>
      <c r="AU798" s="258" t="s">
        <v>82</v>
      </c>
      <c r="AV798" s="14" t="s">
        <v>80</v>
      </c>
      <c r="AW798" s="14" t="s">
        <v>33</v>
      </c>
      <c r="AX798" s="14" t="s">
        <v>72</v>
      </c>
      <c r="AY798" s="258" t="s">
        <v>138</v>
      </c>
    </row>
    <row r="799" s="13" customFormat="1">
      <c r="A799" s="13"/>
      <c r="B799" s="237"/>
      <c r="C799" s="238"/>
      <c r="D799" s="233" t="s">
        <v>149</v>
      </c>
      <c r="E799" s="239" t="s">
        <v>19</v>
      </c>
      <c r="F799" s="240" t="s">
        <v>2622</v>
      </c>
      <c r="G799" s="238"/>
      <c r="H799" s="241">
        <v>458.98000000000002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149</v>
      </c>
      <c r="AU799" s="247" t="s">
        <v>82</v>
      </c>
      <c r="AV799" s="13" t="s">
        <v>82</v>
      </c>
      <c r="AW799" s="13" t="s">
        <v>33</v>
      </c>
      <c r="AX799" s="13" t="s">
        <v>80</v>
      </c>
      <c r="AY799" s="247" t="s">
        <v>138</v>
      </c>
    </row>
    <row r="800" s="2" customFormat="1" ht="16.5" customHeight="1">
      <c r="A800" s="40"/>
      <c r="B800" s="41"/>
      <c r="C800" s="259" t="s">
        <v>1715</v>
      </c>
      <c r="D800" s="259" t="s">
        <v>268</v>
      </c>
      <c r="E800" s="260" t="s">
        <v>1716</v>
      </c>
      <c r="F800" s="261" t="s">
        <v>1717</v>
      </c>
      <c r="G800" s="262" t="s">
        <v>305</v>
      </c>
      <c r="H800" s="263">
        <v>0.252</v>
      </c>
      <c r="I800" s="264"/>
      <c r="J800" s="265">
        <f>ROUND(I800*H800,2)</f>
        <v>0</v>
      </c>
      <c r="K800" s="261" t="s">
        <v>144</v>
      </c>
      <c r="L800" s="266"/>
      <c r="M800" s="267" t="s">
        <v>19</v>
      </c>
      <c r="N800" s="268" t="s">
        <v>43</v>
      </c>
      <c r="O800" s="86"/>
      <c r="P800" s="229">
        <f>O800*H800</f>
        <v>0</v>
      </c>
      <c r="Q800" s="229">
        <v>1</v>
      </c>
      <c r="R800" s="229">
        <f>Q800*H800</f>
        <v>0.252</v>
      </c>
      <c r="S800" s="229">
        <v>0</v>
      </c>
      <c r="T800" s="230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31" t="s">
        <v>346</v>
      </c>
      <c r="AT800" s="231" t="s">
        <v>268</v>
      </c>
      <c r="AU800" s="231" t="s">
        <v>82</v>
      </c>
      <c r="AY800" s="19" t="s">
        <v>138</v>
      </c>
      <c r="BE800" s="232">
        <f>IF(N800="základní",J800,0)</f>
        <v>0</v>
      </c>
      <c r="BF800" s="232">
        <f>IF(N800="snížená",J800,0)</f>
        <v>0</v>
      </c>
      <c r="BG800" s="232">
        <f>IF(N800="zákl. přenesená",J800,0)</f>
        <v>0</v>
      </c>
      <c r="BH800" s="232">
        <f>IF(N800="sníž. přenesená",J800,0)</f>
        <v>0</v>
      </c>
      <c r="BI800" s="232">
        <f>IF(N800="nulová",J800,0)</f>
        <v>0</v>
      </c>
      <c r="BJ800" s="19" t="s">
        <v>80</v>
      </c>
      <c r="BK800" s="232">
        <f>ROUND(I800*H800,2)</f>
        <v>0</v>
      </c>
      <c r="BL800" s="19" t="s">
        <v>248</v>
      </c>
      <c r="BM800" s="231" t="s">
        <v>2623</v>
      </c>
    </row>
    <row r="801" s="2" customFormat="1">
      <c r="A801" s="40"/>
      <c r="B801" s="41"/>
      <c r="C801" s="42"/>
      <c r="D801" s="233" t="s">
        <v>147</v>
      </c>
      <c r="E801" s="42"/>
      <c r="F801" s="234" t="s">
        <v>1717</v>
      </c>
      <c r="G801" s="42"/>
      <c r="H801" s="42"/>
      <c r="I801" s="138"/>
      <c r="J801" s="42"/>
      <c r="K801" s="42"/>
      <c r="L801" s="46"/>
      <c r="M801" s="235"/>
      <c r="N801" s="236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147</v>
      </c>
      <c r="AU801" s="19" t="s">
        <v>82</v>
      </c>
    </row>
    <row r="802" s="14" customFormat="1">
      <c r="A802" s="14"/>
      <c r="B802" s="249"/>
      <c r="C802" s="250"/>
      <c r="D802" s="233" t="s">
        <v>149</v>
      </c>
      <c r="E802" s="251" t="s">
        <v>19</v>
      </c>
      <c r="F802" s="252" t="s">
        <v>1719</v>
      </c>
      <c r="G802" s="250"/>
      <c r="H802" s="251" t="s">
        <v>19</v>
      </c>
      <c r="I802" s="253"/>
      <c r="J802" s="250"/>
      <c r="K802" s="250"/>
      <c r="L802" s="254"/>
      <c r="M802" s="255"/>
      <c r="N802" s="256"/>
      <c r="O802" s="256"/>
      <c r="P802" s="256"/>
      <c r="Q802" s="256"/>
      <c r="R802" s="256"/>
      <c r="S802" s="256"/>
      <c r="T802" s="25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8" t="s">
        <v>149</v>
      </c>
      <c r="AU802" s="258" t="s">
        <v>82</v>
      </c>
      <c r="AV802" s="14" t="s">
        <v>80</v>
      </c>
      <c r="AW802" s="14" t="s">
        <v>33</v>
      </c>
      <c r="AX802" s="14" t="s">
        <v>72</v>
      </c>
      <c r="AY802" s="258" t="s">
        <v>138</v>
      </c>
    </row>
    <row r="803" s="13" customFormat="1">
      <c r="A803" s="13"/>
      <c r="B803" s="237"/>
      <c r="C803" s="238"/>
      <c r="D803" s="233" t="s">
        <v>149</v>
      </c>
      <c r="E803" s="239" t="s">
        <v>19</v>
      </c>
      <c r="F803" s="240" t="s">
        <v>2624</v>
      </c>
      <c r="G803" s="238"/>
      <c r="H803" s="241">
        <v>0.252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149</v>
      </c>
      <c r="AU803" s="247" t="s">
        <v>82</v>
      </c>
      <c r="AV803" s="13" t="s">
        <v>82</v>
      </c>
      <c r="AW803" s="13" t="s">
        <v>33</v>
      </c>
      <c r="AX803" s="13" t="s">
        <v>80</v>
      </c>
      <c r="AY803" s="247" t="s">
        <v>138</v>
      </c>
    </row>
    <row r="804" s="2" customFormat="1" ht="24" customHeight="1">
      <c r="A804" s="40"/>
      <c r="B804" s="41"/>
      <c r="C804" s="220" t="s">
        <v>1721</v>
      </c>
      <c r="D804" s="220" t="s">
        <v>140</v>
      </c>
      <c r="E804" s="221" t="s">
        <v>1722</v>
      </c>
      <c r="F804" s="222" t="s">
        <v>1723</v>
      </c>
      <c r="G804" s="223" t="s">
        <v>143</v>
      </c>
      <c r="H804" s="224">
        <v>67.599999999999994</v>
      </c>
      <c r="I804" s="225"/>
      <c r="J804" s="226">
        <f>ROUND(I804*H804,2)</f>
        <v>0</v>
      </c>
      <c r="K804" s="222" t="s">
        <v>144</v>
      </c>
      <c r="L804" s="46"/>
      <c r="M804" s="227" t="s">
        <v>19</v>
      </c>
      <c r="N804" s="228" t="s">
        <v>43</v>
      </c>
      <c r="O804" s="86"/>
      <c r="P804" s="229">
        <f>O804*H804</f>
        <v>0</v>
      </c>
      <c r="Q804" s="229">
        <v>0</v>
      </c>
      <c r="R804" s="229">
        <f>Q804*H804</f>
        <v>0</v>
      </c>
      <c r="S804" s="229">
        <v>0</v>
      </c>
      <c r="T804" s="230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31" t="s">
        <v>248</v>
      </c>
      <c r="AT804" s="231" t="s">
        <v>140</v>
      </c>
      <c r="AU804" s="231" t="s">
        <v>82</v>
      </c>
      <c r="AY804" s="19" t="s">
        <v>138</v>
      </c>
      <c r="BE804" s="232">
        <f>IF(N804="základní",J804,0)</f>
        <v>0</v>
      </c>
      <c r="BF804" s="232">
        <f>IF(N804="snížená",J804,0)</f>
        <v>0</v>
      </c>
      <c r="BG804" s="232">
        <f>IF(N804="zákl. přenesená",J804,0)</f>
        <v>0</v>
      </c>
      <c r="BH804" s="232">
        <f>IF(N804="sníž. přenesená",J804,0)</f>
        <v>0</v>
      </c>
      <c r="BI804" s="232">
        <f>IF(N804="nulová",J804,0)</f>
        <v>0</v>
      </c>
      <c r="BJ804" s="19" t="s">
        <v>80</v>
      </c>
      <c r="BK804" s="232">
        <f>ROUND(I804*H804,2)</f>
        <v>0</v>
      </c>
      <c r="BL804" s="19" t="s">
        <v>248</v>
      </c>
      <c r="BM804" s="231" t="s">
        <v>2625</v>
      </c>
    </row>
    <row r="805" s="2" customFormat="1">
      <c r="A805" s="40"/>
      <c r="B805" s="41"/>
      <c r="C805" s="42"/>
      <c r="D805" s="233" t="s">
        <v>147</v>
      </c>
      <c r="E805" s="42"/>
      <c r="F805" s="234" t="s">
        <v>1723</v>
      </c>
      <c r="G805" s="42"/>
      <c r="H805" s="42"/>
      <c r="I805" s="138"/>
      <c r="J805" s="42"/>
      <c r="K805" s="42"/>
      <c r="L805" s="46"/>
      <c r="M805" s="235"/>
      <c r="N805" s="236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147</v>
      </c>
      <c r="AU805" s="19" t="s">
        <v>82</v>
      </c>
    </row>
    <row r="806" s="14" customFormat="1">
      <c r="A806" s="14"/>
      <c r="B806" s="249"/>
      <c r="C806" s="250"/>
      <c r="D806" s="233" t="s">
        <v>149</v>
      </c>
      <c r="E806" s="251" t="s">
        <v>19</v>
      </c>
      <c r="F806" s="252" t="s">
        <v>1725</v>
      </c>
      <c r="G806" s="250"/>
      <c r="H806" s="251" t="s">
        <v>19</v>
      </c>
      <c r="I806" s="253"/>
      <c r="J806" s="250"/>
      <c r="K806" s="250"/>
      <c r="L806" s="254"/>
      <c r="M806" s="255"/>
      <c r="N806" s="256"/>
      <c r="O806" s="256"/>
      <c r="P806" s="256"/>
      <c r="Q806" s="256"/>
      <c r="R806" s="256"/>
      <c r="S806" s="256"/>
      <c r="T806" s="257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8" t="s">
        <v>149</v>
      </c>
      <c r="AU806" s="258" t="s">
        <v>82</v>
      </c>
      <c r="AV806" s="14" t="s">
        <v>80</v>
      </c>
      <c r="AW806" s="14" t="s">
        <v>33</v>
      </c>
      <c r="AX806" s="14" t="s">
        <v>72</v>
      </c>
      <c r="AY806" s="258" t="s">
        <v>138</v>
      </c>
    </row>
    <row r="807" s="13" customFormat="1">
      <c r="A807" s="13"/>
      <c r="B807" s="237"/>
      <c r="C807" s="238"/>
      <c r="D807" s="233" t="s">
        <v>149</v>
      </c>
      <c r="E807" s="239" t="s">
        <v>19</v>
      </c>
      <c r="F807" s="240" t="s">
        <v>2626</v>
      </c>
      <c r="G807" s="238"/>
      <c r="H807" s="241">
        <v>67.599999999999994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149</v>
      </c>
      <c r="AU807" s="247" t="s">
        <v>82</v>
      </c>
      <c r="AV807" s="13" t="s">
        <v>82</v>
      </c>
      <c r="AW807" s="13" t="s">
        <v>33</v>
      </c>
      <c r="AX807" s="13" t="s">
        <v>80</v>
      </c>
      <c r="AY807" s="247" t="s">
        <v>138</v>
      </c>
    </row>
    <row r="808" s="2" customFormat="1" ht="16.5" customHeight="1">
      <c r="A808" s="40"/>
      <c r="B808" s="41"/>
      <c r="C808" s="259" t="s">
        <v>1727</v>
      </c>
      <c r="D808" s="259" t="s">
        <v>268</v>
      </c>
      <c r="E808" s="260" t="s">
        <v>1728</v>
      </c>
      <c r="F808" s="261" t="s">
        <v>2245</v>
      </c>
      <c r="G808" s="262" t="s">
        <v>143</v>
      </c>
      <c r="H808" s="263">
        <v>77.739999999999995</v>
      </c>
      <c r="I808" s="264"/>
      <c r="J808" s="265">
        <f>ROUND(I808*H808,2)</f>
        <v>0</v>
      </c>
      <c r="K808" s="261" t="s">
        <v>144</v>
      </c>
      <c r="L808" s="266"/>
      <c r="M808" s="267" t="s">
        <v>19</v>
      </c>
      <c r="N808" s="268" t="s">
        <v>43</v>
      </c>
      <c r="O808" s="86"/>
      <c r="P808" s="229">
        <f>O808*H808</f>
        <v>0</v>
      </c>
      <c r="Q808" s="229">
        <v>0.0044999999999999997</v>
      </c>
      <c r="R808" s="229">
        <f>Q808*H808</f>
        <v>0.34982999999999997</v>
      </c>
      <c r="S808" s="229">
        <v>0</v>
      </c>
      <c r="T808" s="230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31" t="s">
        <v>346</v>
      </c>
      <c r="AT808" s="231" t="s">
        <v>268</v>
      </c>
      <c r="AU808" s="231" t="s">
        <v>82</v>
      </c>
      <c r="AY808" s="19" t="s">
        <v>138</v>
      </c>
      <c r="BE808" s="232">
        <f>IF(N808="základní",J808,0)</f>
        <v>0</v>
      </c>
      <c r="BF808" s="232">
        <f>IF(N808="snížená",J808,0)</f>
        <v>0</v>
      </c>
      <c r="BG808" s="232">
        <f>IF(N808="zákl. přenesená",J808,0)</f>
        <v>0</v>
      </c>
      <c r="BH808" s="232">
        <f>IF(N808="sníž. přenesená",J808,0)</f>
        <v>0</v>
      </c>
      <c r="BI808" s="232">
        <f>IF(N808="nulová",J808,0)</f>
        <v>0</v>
      </c>
      <c r="BJ808" s="19" t="s">
        <v>80</v>
      </c>
      <c r="BK808" s="232">
        <f>ROUND(I808*H808,2)</f>
        <v>0</v>
      </c>
      <c r="BL808" s="19" t="s">
        <v>248</v>
      </c>
      <c r="BM808" s="231" t="s">
        <v>2627</v>
      </c>
    </row>
    <row r="809" s="2" customFormat="1">
      <c r="A809" s="40"/>
      <c r="B809" s="41"/>
      <c r="C809" s="42"/>
      <c r="D809" s="233" t="s">
        <v>147</v>
      </c>
      <c r="E809" s="42"/>
      <c r="F809" s="234" t="s">
        <v>2245</v>
      </c>
      <c r="G809" s="42"/>
      <c r="H809" s="42"/>
      <c r="I809" s="138"/>
      <c r="J809" s="42"/>
      <c r="K809" s="42"/>
      <c r="L809" s="46"/>
      <c r="M809" s="235"/>
      <c r="N809" s="236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147</v>
      </c>
      <c r="AU809" s="19" t="s">
        <v>82</v>
      </c>
    </row>
    <row r="810" s="13" customFormat="1">
      <c r="A810" s="13"/>
      <c r="B810" s="237"/>
      <c r="C810" s="238"/>
      <c r="D810" s="233" t="s">
        <v>149</v>
      </c>
      <c r="E810" s="239" t="s">
        <v>19</v>
      </c>
      <c r="F810" s="240" t="s">
        <v>2628</v>
      </c>
      <c r="G810" s="238"/>
      <c r="H810" s="241">
        <v>77.739999999999995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149</v>
      </c>
      <c r="AU810" s="247" t="s">
        <v>82</v>
      </c>
      <c r="AV810" s="13" t="s">
        <v>82</v>
      </c>
      <c r="AW810" s="13" t="s">
        <v>33</v>
      </c>
      <c r="AX810" s="13" t="s">
        <v>80</v>
      </c>
      <c r="AY810" s="247" t="s">
        <v>138</v>
      </c>
    </row>
    <row r="811" s="2" customFormat="1" ht="24" customHeight="1">
      <c r="A811" s="40"/>
      <c r="B811" s="41"/>
      <c r="C811" s="220" t="s">
        <v>1732</v>
      </c>
      <c r="D811" s="220" t="s">
        <v>140</v>
      </c>
      <c r="E811" s="221" t="s">
        <v>1733</v>
      </c>
      <c r="F811" s="222" t="s">
        <v>1734</v>
      </c>
      <c r="G811" s="223" t="s">
        <v>143</v>
      </c>
      <c r="H811" s="224">
        <v>76.375</v>
      </c>
      <c r="I811" s="225"/>
      <c r="J811" s="226">
        <f>ROUND(I811*H811,2)</f>
        <v>0</v>
      </c>
      <c r="K811" s="222" t="s">
        <v>144</v>
      </c>
      <c r="L811" s="46"/>
      <c r="M811" s="227" t="s">
        <v>19</v>
      </c>
      <c r="N811" s="228" t="s">
        <v>43</v>
      </c>
      <c r="O811" s="86"/>
      <c r="P811" s="229">
        <f>O811*H811</f>
        <v>0</v>
      </c>
      <c r="Q811" s="229">
        <v>0</v>
      </c>
      <c r="R811" s="229">
        <f>Q811*H811</f>
        <v>0</v>
      </c>
      <c r="S811" s="229">
        <v>0</v>
      </c>
      <c r="T811" s="230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31" t="s">
        <v>248</v>
      </c>
      <c r="AT811" s="231" t="s">
        <v>140</v>
      </c>
      <c r="AU811" s="231" t="s">
        <v>82</v>
      </c>
      <c r="AY811" s="19" t="s">
        <v>138</v>
      </c>
      <c r="BE811" s="232">
        <f>IF(N811="základní",J811,0)</f>
        <v>0</v>
      </c>
      <c r="BF811" s="232">
        <f>IF(N811="snížená",J811,0)</f>
        <v>0</v>
      </c>
      <c r="BG811" s="232">
        <f>IF(N811="zákl. přenesená",J811,0)</f>
        <v>0</v>
      </c>
      <c r="BH811" s="232">
        <f>IF(N811="sníž. přenesená",J811,0)</f>
        <v>0</v>
      </c>
      <c r="BI811" s="232">
        <f>IF(N811="nulová",J811,0)</f>
        <v>0</v>
      </c>
      <c r="BJ811" s="19" t="s">
        <v>80</v>
      </c>
      <c r="BK811" s="232">
        <f>ROUND(I811*H811,2)</f>
        <v>0</v>
      </c>
      <c r="BL811" s="19" t="s">
        <v>248</v>
      </c>
      <c r="BM811" s="231" t="s">
        <v>2629</v>
      </c>
    </row>
    <row r="812" s="2" customFormat="1">
      <c r="A812" s="40"/>
      <c r="B812" s="41"/>
      <c r="C812" s="42"/>
      <c r="D812" s="233" t="s">
        <v>147</v>
      </c>
      <c r="E812" s="42"/>
      <c r="F812" s="234" t="s">
        <v>1734</v>
      </c>
      <c r="G812" s="42"/>
      <c r="H812" s="42"/>
      <c r="I812" s="138"/>
      <c r="J812" s="42"/>
      <c r="K812" s="42"/>
      <c r="L812" s="46"/>
      <c r="M812" s="235"/>
      <c r="N812" s="236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147</v>
      </c>
      <c r="AU812" s="19" t="s">
        <v>82</v>
      </c>
    </row>
    <row r="813" s="14" customFormat="1">
      <c r="A813" s="14"/>
      <c r="B813" s="249"/>
      <c r="C813" s="250"/>
      <c r="D813" s="233" t="s">
        <v>149</v>
      </c>
      <c r="E813" s="251" t="s">
        <v>19</v>
      </c>
      <c r="F813" s="252" t="s">
        <v>1736</v>
      </c>
      <c r="G813" s="250"/>
      <c r="H813" s="251" t="s">
        <v>19</v>
      </c>
      <c r="I813" s="253"/>
      <c r="J813" s="250"/>
      <c r="K813" s="250"/>
      <c r="L813" s="254"/>
      <c r="M813" s="255"/>
      <c r="N813" s="256"/>
      <c r="O813" s="256"/>
      <c r="P813" s="256"/>
      <c r="Q813" s="256"/>
      <c r="R813" s="256"/>
      <c r="S813" s="256"/>
      <c r="T813" s="257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8" t="s">
        <v>149</v>
      </c>
      <c r="AU813" s="258" t="s">
        <v>82</v>
      </c>
      <c r="AV813" s="14" t="s">
        <v>80</v>
      </c>
      <c r="AW813" s="14" t="s">
        <v>33</v>
      </c>
      <c r="AX813" s="14" t="s">
        <v>72</v>
      </c>
      <c r="AY813" s="258" t="s">
        <v>138</v>
      </c>
    </row>
    <row r="814" s="13" customFormat="1">
      <c r="A814" s="13"/>
      <c r="B814" s="237"/>
      <c r="C814" s="238"/>
      <c r="D814" s="233" t="s">
        <v>149</v>
      </c>
      <c r="E814" s="239" t="s">
        <v>19</v>
      </c>
      <c r="F814" s="240" t="s">
        <v>2630</v>
      </c>
      <c r="G814" s="238"/>
      <c r="H814" s="241">
        <v>13.65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149</v>
      </c>
      <c r="AU814" s="247" t="s">
        <v>82</v>
      </c>
      <c r="AV814" s="13" t="s">
        <v>82</v>
      </c>
      <c r="AW814" s="13" t="s">
        <v>33</v>
      </c>
      <c r="AX814" s="13" t="s">
        <v>72</v>
      </c>
      <c r="AY814" s="247" t="s">
        <v>138</v>
      </c>
    </row>
    <row r="815" s="13" customFormat="1">
      <c r="A815" s="13"/>
      <c r="B815" s="237"/>
      <c r="C815" s="238"/>
      <c r="D815" s="233" t="s">
        <v>149</v>
      </c>
      <c r="E815" s="239" t="s">
        <v>19</v>
      </c>
      <c r="F815" s="240" t="s">
        <v>2631</v>
      </c>
      <c r="G815" s="238"/>
      <c r="H815" s="241">
        <v>31.125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7" t="s">
        <v>149</v>
      </c>
      <c r="AU815" s="247" t="s">
        <v>82</v>
      </c>
      <c r="AV815" s="13" t="s">
        <v>82</v>
      </c>
      <c r="AW815" s="13" t="s">
        <v>33</v>
      </c>
      <c r="AX815" s="13" t="s">
        <v>72</v>
      </c>
      <c r="AY815" s="247" t="s">
        <v>138</v>
      </c>
    </row>
    <row r="816" s="13" customFormat="1">
      <c r="A816" s="13"/>
      <c r="B816" s="237"/>
      <c r="C816" s="238"/>
      <c r="D816" s="233" t="s">
        <v>149</v>
      </c>
      <c r="E816" s="239" t="s">
        <v>19</v>
      </c>
      <c r="F816" s="240" t="s">
        <v>2251</v>
      </c>
      <c r="G816" s="238"/>
      <c r="H816" s="241">
        <v>17.100000000000001</v>
      </c>
      <c r="I816" s="242"/>
      <c r="J816" s="238"/>
      <c r="K816" s="238"/>
      <c r="L816" s="243"/>
      <c r="M816" s="244"/>
      <c r="N816" s="245"/>
      <c r="O816" s="245"/>
      <c r="P816" s="245"/>
      <c r="Q816" s="245"/>
      <c r="R816" s="245"/>
      <c r="S816" s="245"/>
      <c r="T816" s="24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7" t="s">
        <v>149</v>
      </c>
      <c r="AU816" s="247" t="s">
        <v>82</v>
      </c>
      <c r="AV816" s="13" t="s">
        <v>82</v>
      </c>
      <c r="AW816" s="13" t="s">
        <v>33</v>
      </c>
      <c r="AX816" s="13" t="s">
        <v>72</v>
      </c>
      <c r="AY816" s="247" t="s">
        <v>138</v>
      </c>
    </row>
    <row r="817" s="13" customFormat="1">
      <c r="A817" s="13"/>
      <c r="B817" s="237"/>
      <c r="C817" s="238"/>
      <c r="D817" s="233" t="s">
        <v>149</v>
      </c>
      <c r="E817" s="239" t="s">
        <v>19</v>
      </c>
      <c r="F817" s="240" t="s">
        <v>2632</v>
      </c>
      <c r="G817" s="238"/>
      <c r="H817" s="241">
        <v>14.5</v>
      </c>
      <c r="I817" s="242"/>
      <c r="J817" s="238"/>
      <c r="K817" s="238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149</v>
      </c>
      <c r="AU817" s="247" t="s">
        <v>82</v>
      </c>
      <c r="AV817" s="13" t="s">
        <v>82</v>
      </c>
      <c r="AW817" s="13" t="s">
        <v>33</v>
      </c>
      <c r="AX817" s="13" t="s">
        <v>72</v>
      </c>
      <c r="AY817" s="247" t="s">
        <v>138</v>
      </c>
    </row>
    <row r="818" s="15" customFormat="1">
      <c r="A818" s="15"/>
      <c r="B818" s="276"/>
      <c r="C818" s="277"/>
      <c r="D818" s="233" t="s">
        <v>149</v>
      </c>
      <c r="E818" s="278" t="s">
        <v>19</v>
      </c>
      <c r="F818" s="279" t="s">
        <v>953</v>
      </c>
      <c r="G818" s="277"/>
      <c r="H818" s="280">
        <v>76.375</v>
      </c>
      <c r="I818" s="281"/>
      <c r="J818" s="277"/>
      <c r="K818" s="277"/>
      <c r="L818" s="282"/>
      <c r="M818" s="283"/>
      <c r="N818" s="284"/>
      <c r="O818" s="284"/>
      <c r="P818" s="284"/>
      <c r="Q818" s="284"/>
      <c r="R818" s="284"/>
      <c r="S818" s="284"/>
      <c r="T818" s="28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86" t="s">
        <v>149</v>
      </c>
      <c r="AU818" s="286" t="s">
        <v>82</v>
      </c>
      <c r="AV818" s="15" t="s">
        <v>145</v>
      </c>
      <c r="AW818" s="15" t="s">
        <v>33</v>
      </c>
      <c r="AX818" s="15" t="s">
        <v>80</v>
      </c>
      <c r="AY818" s="286" t="s">
        <v>138</v>
      </c>
    </row>
    <row r="819" s="2" customFormat="1" ht="16.5" customHeight="1">
      <c r="A819" s="40"/>
      <c r="B819" s="41"/>
      <c r="C819" s="259" t="s">
        <v>1741</v>
      </c>
      <c r="D819" s="259" t="s">
        <v>268</v>
      </c>
      <c r="E819" s="260" t="s">
        <v>1728</v>
      </c>
      <c r="F819" s="261" t="s">
        <v>2245</v>
      </c>
      <c r="G819" s="262" t="s">
        <v>143</v>
      </c>
      <c r="H819" s="263">
        <v>87.831000000000003</v>
      </c>
      <c r="I819" s="264"/>
      <c r="J819" s="265">
        <f>ROUND(I819*H819,2)</f>
        <v>0</v>
      </c>
      <c r="K819" s="261" t="s">
        <v>144</v>
      </c>
      <c r="L819" s="266"/>
      <c r="M819" s="267" t="s">
        <v>19</v>
      </c>
      <c r="N819" s="268" t="s">
        <v>43</v>
      </c>
      <c r="O819" s="86"/>
      <c r="P819" s="229">
        <f>O819*H819</f>
        <v>0</v>
      </c>
      <c r="Q819" s="229">
        <v>0.0044999999999999997</v>
      </c>
      <c r="R819" s="229">
        <f>Q819*H819</f>
        <v>0.39523949999999997</v>
      </c>
      <c r="S819" s="229">
        <v>0</v>
      </c>
      <c r="T819" s="230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31" t="s">
        <v>346</v>
      </c>
      <c r="AT819" s="231" t="s">
        <v>268</v>
      </c>
      <c r="AU819" s="231" t="s">
        <v>82</v>
      </c>
      <c r="AY819" s="19" t="s">
        <v>138</v>
      </c>
      <c r="BE819" s="232">
        <f>IF(N819="základní",J819,0)</f>
        <v>0</v>
      </c>
      <c r="BF819" s="232">
        <f>IF(N819="snížená",J819,0)</f>
        <v>0</v>
      </c>
      <c r="BG819" s="232">
        <f>IF(N819="zákl. přenesená",J819,0)</f>
        <v>0</v>
      </c>
      <c r="BH819" s="232">
        <f>IF(N819="sníž. přenesená",J819,0)</f>
        <v>0</v>
      </c>
      <c r="BI819" s="232">
        <f>IF(N819="nulová",J819,0)</f>
        <v>0</v>
      </c>
      <c r="BJ819" s="19" t="s">
        <v>80</v>
      </c>
      <c r="BK819" s="232">
        <f>ROUND(I819*H819,2)</f>
        <v>0</v>
      </c>
      <c r="BL819" s="19" t="s">
        <v>248</v>
      </c>
      <c r="BM819" s="231" t="s">
        <v>2633</v>
      </c>
    </row>
    <row r="820" s="2" customFormat="1">
      <c r="A820" s="40"/>
      <c r="B820" s="41"/>
      <c r="C820" s="42"/>
      <c r="D820" s="233" t="s">
        <v>147</v>
      </c>
      <c r="E820" s="42"/>
      <c r="F820" s="234" t="s">
        <v>2245</v>
      </c>
      <c r="G820" s="42"/>
      <c r="H820" s="42"/>
      <c r="I820" s="138"/>
      <c r="J820" s="42"/>
      <c r="K820" s="42"/>
      <c r="L820" s="46"/>
      <c r="M820" s="235"/>
      <c r="N820" s="236"/>
      <c r="O820" s="86"/>
      <c r="P820" s="86"/>
      <c r="Q820" s="86"/>
      <c r="R820" s="86"/>
      <c r="S820" s="86"/>
      <c r="T820" s="87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9" t="s">
        <v>147</v>
      </c>
      <c r="AU820" s="19" t="s">
        <v>82</v>
      </c>
    </row>
    <row r="821" s="13" customFormat="1">
      <c r="A821" s="13"/>
      <c r="B821" s="237"/>
      <c r="C821" s="238"/>
      <c r="D821" s="233" t="s">
        <v>149</v>
      </c>
      <c r="E821" s="239" t="s">
        <v>19</v>
      </c>
      <c r="F821" s="240" t="s">
        <v>2634</v>
      </c>
      <c r="G821" s="238"/>
      <c r="H821" s="241">
        <v>87.831000000000003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149</v>
      </c>
      <c r="AU821" s="247" t="s">
        <v>82</v>
      </c>
      <c r="AV821" s="13" t="s">
        <v>82</v>
      </c>
      <c r="AW821" s="13" t="s">
        <v>33</v>
      </c>
      <c r="AX821" s="13" t="s">
        <v>80</v>
      </c>
      <c r="AY821" s="247" t="s">
        <v>138</v>
      </c>
    </row>
    <row r="822" s="2" customFormat="1" ht="24" customHeight="1">
      <c r="A822" s="40"/>
      <c r="B822" s="41"/>
      <c r="C822" s="220" t="s">
        <v>1744</v>
      </c>
      <c r="D822" s="220" t="s">
        <v>140</v>
      </c>
      <c r="E822" s="221" t="s">
        <v>1745</v>
      </c>
      <c r="F822" s="222" t="s">
        <v>1746</v>
      </c>
      <c r="G822" s="223" t="s">
        <v>305</v>
      </c>
      <c r="H822" s="224">
        <v>1.0980000000000001</v>
      </c>
      <c r="I822" s="225"/>
      <c r="J822" s="226">
        <f>ROUND(I822*H822,2)</f>
        <v>0</v>
      </c>
      <c r="K822" s="222" t="s">
        <v>144</v>
      </c>
      <c r="L822" s="46"/>
      <c r="M822" s="227" t="s">
        <v>19</v>
      </c>
      <c r="N822" s="228" t="s">
        <v>43</v>
      </c>
      <c r="O822" s="86"/>
      <c r="P822" s="229">
        <f>O822*H822</f>
        <v>0</v>
      </c>
      <c r="Q822" s="229">
        <v>0</v>
      </c>
      <c r="R822" s="229">
        <f>Q822*H822</f>
        <v>0</v>
      </c>
      <c r="S822" s="229">
        <v>0</v>
      </c>
      <c r="T822" s="230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31" t="s">
        <v>248</v>
      </c>
      <c r="AT822" s="231" t="s">
        <v>140</v>
      </c>
      <c r="AU822" s="231" t="s">
        <v>82</v>
      </c>
      <c r="AY822" s="19" t="s">
        <v>138</v>
      </c>
      <c r="BE822" s="232">
        <f>IF(N822="základní",J822,0)</f>
        <v>0</v>
      </c>
      <c r="BF822" s="232">
        <f>IF(N822="snížená",J822,0)</f>
        <v>0</v>
      </c>
      <c r="BG822" s="232">
        <f>IF(N822="zákl. přenesená",J822,0)</f>
        <v>0</v>
      </c>
      <c r="BH822" s="232">
        <f>IF(N822="sníž. přenesená",J822,0)</f>
        <v>0</v>
      </c>
      <c r="BI822" s="232">
        <f>IF(N822="nulová",J822,0)</f>
        <v>0</v>
      </c>
      <c r="BJ822" s="19" t="s">
        <v>80</v>
      </c>
      <c r="BK822" s="232">
        <f>ROUND(I822*H822,2)</f>
        <v>0</v>
      </c>
      <c r="BL822" s="19" t="s">
        <v>248</v>
      </c>
      <c r="BM822" s="231" t="s">
        <v>2635</v>
      </c>
    </row>
    <row r="823" s="2" customFormat="1">
      <c r="A823" s="40"/>
      <c r="B823" s="41"/>
      <c r="C823" s="42"/>
      <c r="D823" s="233" t="s">
        <v>147</v>
      </c>
      <c r="E823" s="42"/>
      <c r="F823" s="234" t="s">
        <v>1746</v>
      </c>
      <c r="G823" s="42"/>
      <c r="H823" s="42"/>
      <c r="I823" s="138"/>
      <c r="J823" s="42"/>
      <c r="K823" s="42"/>
      <c r="L823" s="46"/>
      <c r="M823" s="235"/>
      <c r="N823" s="236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147</v>
      </c>
      <c r="AU823" s="19" t="s">
        <v>82</v>
      </c>
    </row>
    <row r="824" s="12" customFormat="1" ht="25.92" customHeight="1">
      <c r="A824" s="12"/>
      <c r="B824" s="204"/>
      <c r="C824" s="205"/>
      <c r="D824" s="206" t="s">
        <v>71</v>
      </c>
      <c r="E824" s="207" t="s">
        <v>268</v>
      </c>
      <c r="F824" s="207" t="s">
        <v>1748</v>
      </c>
      <c r="G824" s="205"/>
      <c r="H824" s="205"/>
      <c r="I824" s="208"/>
      <c r="J824" s="209">
        <f>BK824</f>
        <v>0</v>
      </c>
      <c r="K824" s="205"/>
      <c r="L824" s="210"/>
      <c r="M824" s="211"/>
      <c r="N824" s="212"/>
      <c r="O824" s="212"/>
      <c r="P824" s="213">
        <f>P825</f>
        <v>0</v>
      </c>
      <c r="Q824" s="212"/>
      <c r="R824" s="213">
        <f>R825</f>
        <v>0</v>
      </c>
      <c r="S824" s="212"/>
      <c r="T824" s="214">
        <f>T825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15" t="s">
        <v>155</v>
      </c>
      <c r="AT824" s="216" t="s">
        <v>71</v>
      </c>
      <c r="AU824" s="216" t="s">
        <v>72</v>
      </c>
      <c r="AY824" s="215" t="s">
        <v>138</v>
      </c>
      <c r="BK824" s="217">
        <f>BK825</f>
        <v>0</v>
      </c>
    </row>
    <row r="825" s="12" customFormat="1" ht="22.8" customHeight="1">
      <c r="A825" s="12"/>
      <c r="B825" s="204"/>
      <c r="C825" s="205"/>
      <c r="D825" s="206" t="s">
        <v>71</v>
      </c>
      <c r="E825" s="218" t="s">
        <v>1749</v>
      </c>
      <c r="F825" s="218" t="s">
        <v>1750</v>
      </c>
      <c r="G825" s="205"/>
      <c r="H825" s="205"/>
      <c r="I825" s="208"/>
      <c r="J825" s="219">
        <f>BK825</f>
        <v>0</v>
      </c>
      <c r="K825" s="205"/>
      <c r="L825" s="210"/>
      <c r="M825" s="211"/>
      <c r="N825" s="212"/>
      <c r="O825" s="212"/>
      <c r="P825" s="213">
        <f>SUM(P826:P831)</f>
        <v>0</v>
      </c>
      <c r="Q825" s="212"/>
      <c r="R825" s="213">
        <f>SUM(R826:R831)</f>
        <v>0</v>
      </c>
      <c r="S825" s="212"/>
      <c r="T825" s="214">
        <f>SUM(T826:T831)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15" t="s">
        <v>155</v>
      </c>
      <c r="AT825" s="216" t="s">
        <v>71</v>
      </c>
      <c r="AU825" s="216" t="s">
        <v>80</v>
      </c>
      <c r="AY825" s="215" t="s">
        <v>138</v>
      </c>
      <c r="BK825" s="217">
        <f>SUM(BK826:BK831)</f>
        <v>0</v>
      </c>
    </row>
    <row r="826" s="2" customFormat="1" ht="24" customHeight="1">
      <c r="A826" s="40"/>
      <c r="B826" s="41"/>
      <c r="C826" s="220" t="s">
        <v>1751</v>
      </c>
      <c r="D826" s="220" t="s">
        <v>140</v>
      </c>
      <c r="E826" s="221" t="s">
        <v>1752</v>
      </c>
      <c r="F826" s="222" t="s">
        <v>1753</v>
      </c>
      <c r="G826" s="223" t="s">
        <v>526</v>
      </c>
      <c r="H826" s="224">
        <v>1</v>
      </c>
      <c r="I826" s="225"/>
      <c r="J826" s="226">
        <f>ROUND(I826*H826,2)</f>
        <v>0</v>
      </c>
      <c r="K826" s="222" t="s">
        <v>144</v>
      </c>
      <c r="L826" s="46"/>
      <c r="M826" s="227" t="s">
        <v>19</v>
      </c>
      <c r="N826" s="228" t="s">
        <v>43</v>
      </c>
      <c r="O826" s="86"/>
      <c r="P826" s="229">
        <f>O826*H826</f>
        <v>0</v>
      </c>
      <c r="Q826" s="229">
        <v>0</v>
      </c>
      <c r="R826" s="229">
        <f>Q826*H826</f>
        <v>0</v>
      </c>
      <c r="S826" s="229">
        <v>0</v>
      </c>
      <c r="T826" s="230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31" t="s">
        <v>553</v>
      </c>
      <c r="AT826" s="231" t="s">
        <v>140</v>
      </c>
      <c r="AU826" s="231" t="s">
        <v>82</v>
      </c>
      <c r="AY826" s="19" t="s">
        <v>138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19" t="s">
        <v>80</v>
      </c>
      <c r="BK826" s="232">
        <f>ROUND(I826*H826,2)</f>
        <v>0</v>
      </c>
      <c r="BL826" s="19" t="s">
        <v>553</v>
      </c>
      <c r="BM826" s="231" t="s">
        <v>2636</v>
      </c>
    </row>
    <row r="827" s="2" customFormat="1">
      <c r="A827" s="40"/>
      <c r="B827" s="41"/>
      <c r="C827" s="42"/>
      <c r="D827" s="233" t="s">
        <v>147</v>
      </c>
      <c r="E827" s="42"/>
      <c r="F827" s="234" t="s">
        <v>1753</v>
      </c>
      <c r="G827" s="42"/>
      <c r="H827" s="42"/>
      <c r="I827" s="138"/>
      <c r="J827" s="42"/>
      <c r="K827" s="42"/>
      <c r="L827" s="46"/>
      <c r="M827" s="235"/>
      <c r="N827" s="236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9" t="s">
        <v>147</v>
      </c>
      <c r="AU827" s="19" t="s">
        <v>82</v>
      </c>
    </row>
    <row r="828" s="13" customFormat="1">
      <c r="A828" s="13"/>
      <c r="B828" s="237"/>
      <c r="C828" s="238"/>
      <c r="D828" s="233" t="s">
        <v>149</v>
      </c>
      <c r="E828" s="239" t="s">
        <v>19</v>
      </c>
      <c r="F828" s="240" t="s">
        <v>80</v>
      </c>
      <c r="G828" s="238"/>
      <c r="H828" s="241">
        <v>1</v>
      </c>
      <c r="I828" s="242"/>
      <c r="J828" s="238"/>
      <c r="K828" s="238"/>
      <c r="L828" s="243"/>
      <c r="M828" s="244"/>
      <c r="N828" s="245"/>
      <c r="O828" s="245"/>
      <c r="P828" s="245"/>
      <c r="Q828" s="245"/>
      <c r="R828" s="245"/>
      <c r="S828" s="245"/>
      <c r="T828" s="24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7" t="s">
        <v>149</v>
      </c>
      <c r="AU828" s="247" t="s">
        <v>82</v>
      </c>
      <c r="AV828" s="13" t="s">
        <v>82</v>
      </c>
      <c r="AW828" s="13" t="s">
        <v>33</v>
      </c>
      <c r="AX828" s="13" t="s">
        <v>80</v>
      </c>
      <c r="AY828" s="247" t="s">
        <v>138</v>
      </c>
    </row>
    <row r="829" s="2" customFormat="1" ht="16.5" customHeight="1">
      <c r="A829" s="40"/>
      <c r="B829" s="41"/>
      <c r="C829" s="259" t="s">
        <v>1756</v>
      </c>
      <c r="D829" s="259" t="s">
        <v>268</v>
      </c>
      <c r="E829" s="260" t="s">
        <v>1757</v>
      </c>
      <c r="F829" s="261" t="s">
        <v>1758</v>
      </c>
      <c r="G829" s="262" t="s">
        <v>1759</v>
      </c>
      <c r="H829" s="263">
        <v>1</v>
      </c>
      <c r="I829" s="264"/>
      <c r="J829" s="265">
        <f>ROUND(I829*H829,2)</f>
        <v>0</v>
      </c>
      <c r="K829" s="261" t="s">
        <v>19</v>
      </c>
      <c r="L829" s="266"/>
      <c r="M829" s="267" t="s">
        <v>19</v>
      </c>
      <c r="N829" s="268" t="s">
        <v>43</v>
      </c>
      <c r="O829" s="86"/>
      <c r="P829" s="229">
        <f>O829*H829</f>
        <v>0</v>
      </c>
      <c r="Q829" s="229">
        <v>0</v>
      </c>
      <c r="R829" s="229">
        <f>Q829*H829</f>
        <v>0</v>
      </c>
      <c r="S829" s="229">
        <v>0</v>
      </c>
      <c r="T829" s="230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31" t="s">
        <v>1760</v>
      </c>
      <c r="AT829" s="231" t="s">
        <v>268</v>
      </c>
      <c r="AU829" s="231" t="s">
        <v>82</v>
      </c>
      <c r="AY829" s="19" t="s">
        <v>138</v>
      </c>
      <c r="BE829" s="232">
        <f>IF(N829="základní",J829,0)</f>
        <v>0</v>
      </c>
      <c r="BF829" s="232">
        <f>IF(N829="snížená",J829,0)</f>
        <v>0</v>
      </c>
      <c r="BG829" s="232">
        <f>IF(N829="zákl. přenesená",J829,0)</f>
        <v>0</v>
      </c>
      <c r="BH829" s="232">
        <f>IF(N829="sníž. přenesená",J829,0)</f>
        <v>0</v>
      </c>
      <c r="BI829" s="232">
        <f>IF(N829="nulová",J829,0)</f>
        <v>0</v>
      </c>
      <c r="BJ829" s="19" t="s">
        <v>80</v>
      </c>
      <c r="BK829" s="232">
        <f>ROUND(I829*H829,2)</f>
        <v>0</v>
      </c>
      <c r="BL829" s="19" t="s">
        <v>553</v>
      </c>
      <c r="BM829" s="231" t="s">
        <v>2637</v>
      </c>
    </row>
    <row r="830" s="2" customFormat="1">
      <c r="A830" s="40"/>
      <c r="B830" s="41"/>
      <c r="C830" s="42"/>
      <c r="D830" s="233" t="s">
        <v>147</v>
      </c>
      <c r="E830" s="42"/>
      <c r="F830" s="234" t="s">
        <v>1758</v>
      </c>
      <c r="G830" s="42"/>
      <c r="H830" s="42"/>
      <c r="I830" s="138"/>
      <c r="J830" s="42"/>
      <c r="K830" s="42"/>
      <c r="L830" s="46"/>
      <c r="M830" s="235"/>
      <c r="N830" s="236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147</v>
      </c>
      <c r="AU830" s="19" t="s">
        <v>82</v>
      </c>
    </row>
    <row r="831" s="13" customFormat="1">
      <c r="A831" s="13"/>
      <c r="B831" s="237"/>
      <c r="C831" s="238"/>
      <c r="D831" s="233" t="s">
        <v>149</v>
      </c>
      <c r="E831" s="239" t="s">
        <v>19</v>
      </c>
      <c r="F831" s="240" t="s">
        <v>80</v>
      </c>
      <c r="G831" s="238"/>
      <c r="H831" s="241">
        <v>1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149</v>
      </c>
      <c r="AU831" s="247" t="s">
        <v>82</v>
      </c>
      <c r="AV831" s="13" t="s">
        <v>82</v>
      </c>
      <c r="AW831" s="13" t="s">
        <v>33</v>
      </c>
      <c r="AX831" s="13" t="s">
        <v>80</v>
      </c>
      <c r="AY831" s="247" t="s">
        <v>138</v>
      </c>
    </row>
    <row r="832" s="12" customFormat="1" ht="25.92" customHeight="1">
      <c r="A832" s="12"/>
      <c r="B832" s="204"/>
      <c r="C832" s="205"/>
      <c r="D832" s="206" t="s">
        <v>71</v>
      </c>
      <c r="E832" s="207" t="s">
        <v>101</v>
      </c>
      <c r="F832" s="207" t="s">
        <v>102</v>
      </c>
      <c r="G832" s="205"/>
      <c r="H832" s="205"/>
      <c r="I832" s="208"/>
      <c r="J832" s="209">
        <f>BK832</f>
        <v>0</v>
      </c>
      <c r="K832" s="205"/>
      <c r="L832" s="210"/>
      <c r="M832" s="211"/>
      <c r="N832" s="212"/>
      <c r="O832" s="212"/>
      <c r="P832" s="213">
        <f>P833+P887</f>
        <v>0</v>
      </c>
      <c r="Q832" s="212"/>
      <c r="R832" s="213">
        <f>R833+R887</f>
        <v>0</v>
      </c>
      <c r="S832" s="212"/>
      <c r="T832" s="214">
        <f>T833+T887</f>
        <v>0</v>
      </c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R832" s="215" t="s">
        <v>168</v>
      </c>
      <c r="AT832" s="216" t="s">
        <v>71</v>
      </c>
      <c r="AU832" s="216" t="s">
        <v>72</v>
      </c>
      <c r="AY832" s="215" t="s">
        <v>138</v>
      </c>
      <c r="BK832" s="217">
        <f>BK833+BK887</f>
        <v>0</v>
      </c>
    </row>
    <row r="833" s="12" customFormat="1" ht="22.8" customHeight="1">
      <c r="A833" s="12"/>
      <c r="B833" s="204"/>
      <c r="C833" s="205"/>
      <c r="D833" s="206" t="s">
        <v>71</v>
      </c>
      <c r="E833" s="218" t="s">
        <v>664</v>
      </c>
      <c r="F833" s="218" t="s">
        <v>665</v>
      </c>
      <c r="G833" s="205"/>
      <c r="H833" s="205"/>
      <c r="I833" s="208"/>
      <c r="J833" s="219">
        <f>BK833</f>
        <v>0</v>
      </c>
      <c r="K833" s="205"/>
      <c r="L833" s="210"/>
      <c r="M833" s="211"/>
      <c r="N833" s="212"/>
      <c r="O833" s="212"/>
      <c r="P833" s="213">
        <f>SUM(P834:P886)</f>
        <v>0</v>
      </c>
      <c r="Q833" s="212"/>
      <c r="R833" s="213">
        <f>SUM(R834:R886)</f>
        <v>0</v>
      </c>
      <c r="S833" s="212"/>
      <c r="T833" s="214">
        <f>SUM(T834:T886)</f>
        <v>0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15" t="s">
        <v>168</v>
      </c>
      <c r="AT833" s="216" t="s">
        <v>71</v>
      </c>
      <c r="AU833" s="216" t="s">
        <v>80</v>
      </c>
      <c r="AY833" s="215" t="s">
        <v>138</v>
      </c>
      <c r="BK833" s="217">
        <f>SUM(BK834:BK886)</f>
        <v>0</v>
      </c>
    </row>
    <row r="834" s="2" customFormat="1" ht="16.5" customHeight="1">
      <c r="A834" s="40"/>
      <c r="B834" s="41"/>
      <c r="C834" s="220" t="s">
        <v>1762</v>
      </c>
      <c r="D834" s="220" t="s">
        <v>140</v>
      </c>
      <c r="E834" s="221" t="s">
        <v>1776</v>
      </c>
      <c r="F834" s="222" t="s">
        <v>1777</v>
      </c>
      <c r="G834" s="223" t="s">
        <v>1759</v>
      </c>
      <c r="H834" s="224">
        <v>1</v>
      </c>
      <c r="I834" s="225"/>
      <c r="J834" s="226">
        <f>ROUND(I834*H834,2)</f>
        <v>0</v>
      </c>
      <c r="K834" s="222" t="s">
        <v>144</v>
      </c>
      <c r="L834" s="46"/>
      <c r="M834" s="227" t="s">
        <v>19</v>
      </c>
      <c r="N834" s="228" t="s">
        <v>43</v>
      </c>
      <c r="O834" s="86"/>
      <c r="P834" s="229">
        <f>O834*H834</f>
        <v>0</v>
      </c>
      <c r="Q834" s="229">
        <v>0</v>
      </c>
      <c r="R834" s="229">
        <f>Q834*H834</f>
        <v>0</v>
      </c>
      <c r="S834" s="229">
        <v>0</v>
      </c>
      <c r="T834" s="230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31" t="s">
        <v>668</v>
      </c>
      <c r="AT834" s="231" t="s">
        <v>140</v>
      </c>
      <c r="AU834" s="231" t="s">
        <v>82</v>
      </c>
      <c r="AY834" s="19" t="s">
        <v>138</v>
      </c>
      <c r="BE834" s="232">
        <f>IF(N834="základní",J834,0)</f>
        <v>0</v>
      </c>
      <c r="BF834" s="232">
        <f>IF(N834="snížená",J834,0)</f>
        <v>0</v>
      </c>
      <c r="BG834" s="232">
        <f>IF(N834="zákl. přenesená",J834,0)</f>
        <v>0</v>
      </c>
      <c r="BH834" s="232">
        <f>IF(N834="sníž. přenesená",J834,0)</f>
        <v>0</v>
      </c>
      <c r="BI834" s="232">
        <f>IF(N834="nulová",J834,0)</f>
        <v>0</v>
      </c>
      <c r="BJ834" s="19" t="s">
        <v>80</v>
      </c>
      <c r="BK834" s="232">
        <f>ROUND(I834*H834,2)</f>
        <v>0</v>
      </c>
      <c r="BL834" s="19" t="s">
        <v>668</v>
      </c>
      <c r="BM834" s="231" t="s">
        <v>2638</v>
      </c>
    </row>
    <row r="835" s="2" customFormat="1">
      <c r="A835" s="40"/>
      <c r="B835" s="41"/>
      <c r="C835" s="42"/>
      <c r="D835" s="233" t="s">
        <v>147</v>
      </c>
      <c r="E835" s="42"/>
      <c r="F835" s="234" t="s">
        <v>1777</v>
      </c>
      <c r="G835" s="42"/>
      <c r="H835" s="42"/>
      <c r="I835" s="138"/>
      <c r="J835" s="42"/>
      <c r="K835" s="42"/>
      <c r="L835" s="46"/>
      <c r="M835" s="235"/>
      <c r="N835" s="236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147</v>
      </c>
      <c r="AU835" s="19" t="s">
        <v>82</v>
      </c>
    </row>
    <row r="836" s="14" customFormat="1">
      <c r="A836" s="14"/>
      <c r="B836" s="249"/>
      <c r="C836" s="250"/>
      <c r="D836" s="233" t="s">
        <v>149</v>
      </c>
      <c r="E836" s="251" t="s">
        <v>19</v>
      </c>
      <c r="F836" s="252" t="s">
        <v>1779</v>
      </c>
      <c r="G836" s="250"/>
      <c r="H836" s="251" t="s">
        <v>19</v>
      </c>
      <c r="I836" s="253"/>
      <c r="J836" s="250"/>
      <c r="K836" s="250"/>
      <c r="L836" s="254"/>
      <c r="M836" s="255"/>
      <c r="N836" s="256"/>
      <c r="O836" s="256"/>
      <c r="P836" s="256"/>
      <c r="Q836" s="256"/>
      <c r="R836" s="256"/>
      <c r="S836" s="256"/>
      <c r="T836" s="25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8" t="s">
        <v>149</v>
      </c>
      <c r="AU836" s="258" t="s">
        <v>82</v>
      </c>
      <c r="AV836" s="14" t="s">
        <v>80</v>
      </c>
      <c r="AW836" s="14" t="s">
        <v>33</v>
      </c>
      <c r="AX836" s="14" t="s">
        <v>72</v>
      </c>
      <c r="AY836" s="258" t="s">
        <v>138</v>
      </c>
    </row>
    <row r="837" s="14" customFormat="1">
      <c r="A837" s="14"/>
      <c r="B837" s="249"/>
      <c r="C837" s="250"/>
      <c r="D837" s="233" t="s">
        <v>149</v>
      </c>
      <c r="E837" s="251" t="s">
        <v>19</v>
      </c>
      <c r="F837" s="252" t="s">
        <v>1780</v>
      </c>
      <c r="G837" s="250"/>
      <c r="H837" s="251" t="s">
        <v>19</v>
      </c>
      <c r="I837" s="253"/>
      <c r="J837" s="250"/>
      <c r="K837" s="250"/>
      <c r="L837" s="254"/>
      <c r="M837" s="255"/>
      <c r="N837" s="256"/>
      <c r="O837" s="256"/>
      <c r="P837" s="256"/>
      <c r="Q837" s="256"/>
      <c r="R837" s="256"/>
      <c r="S837" s="256"/>
      <c r="T837" s="25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8" t="s">
        <v>149</v>
      </c>
      <c r="AU837" s="258" t="s">
        <v>82</v>
      </c>
      <c r="AV837" s="14" t="s">
        <v>80</v>
      </c>
      <c r="AW837" s="14" t="s">
        <v>33</v>
      </c>
      <c r="AX837" s="14" t="s">
        <v>72</v>
      </c>
      <c r="AY837" s="258" t="s">
        <v>138</v>
      </c>
    </row>
    <row r="838" s="14" customFormat="1">
      <c r="A838" s="14"/>
      <c r="B838" s="249"/>
      <c r="C838" s="250"/>
      <c r="D838" s="233" t="s">
        <v>149</v>
      </c>
      <c r="E838" s="251" t="s">
        <v>19</v>
      </c>
      <c r="F838" s="252" t="s">
        <v>1781</v>
      </c>
      <c r="G838" s="250"/>
      <c r="H838" s="251" t="s">
        <v>19</v>
      </c>
      <c r="I838" s="253"/>
      <c r="J838" s="250"/>
      <c r="K838" s="250"/>
      <c r="L838" s="254"/>
      <c r="M838" s="255"/>
      <c r="N838" s="256"/>
      <c r="O838" s="256"/>
      <c r="P838" s="256"/>
      <c r="Q838" s="256"/>
      <c r="R838" s="256"/>
      <c r="S838" s="256"/>
      <c r="T838" s="257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8" t="s">
        <v>149</v>
      </c>
      <c r="AU838" s="258" t="s">
        <v>82</v>
      </c>
      <c r="AV838" s="14" t="s">
        <v>80</v>
      </c>
      <c r="AW838" s="14" t="s">
        <v>33</v>
      </c>
      <c r="AX838" s="14" t="s">
        <v>72</v>
      </c>
      <c r="AY838" s="258" t="s">
        <v>138</v>
      </c>
    </row>
    <row r="839" s="13" customFormat="1">
      <c r="A839" s="13"/>
      <c r="B839" s="237"/>
      <c r="C839" s="238"/>
      <c r="D839" s="233" t="s">
        <v>149</v>
      </c>
      <c r="E839" s="239" t="s">
        <v>19</v>
      </c>
      <c r="F839" s="240" t="s">
        <v>80</v>
      </c>
      <c r="G839" s="238"/>
      <c r="H839" s="241">
        <v>1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7" t="s">
        <v>149</v>
      </c>
      <c r="AU839" s="247" t="s">
        <v>82</v>
      </c>
      <c r="AV839" s="13" t="s">
        <v>82</v>
      </c>
      <c r="AW839" s="13" t="s">
        <v>33</v>
      </c>
      <c r="AX839" s="13" t="s">
        <v>80</v>
      </c>
      <c r="AY839" s="247" t="s">
        <v>138</v>
      </c>
    </row>
    <row r="840" s="2" customFormat="1" ht="16.5" customHeight="1">
      <c r="A840" s="40"/>
      <c r="B840" s="41"/>
      <c r="C840" s="220" t="s">
        <v>1769</v>
      </c>
      <c r="D840" s="220" t="s">
        <v>140</v>
      </c>
      <c r="E840" s="221" t="s">
        <v>1783</v>
      </c>
      <c r="F840" s="222" t="s">
        <v>1784</v>
      </c>
      <c r="G840" s="223" t="s">
        <v>1759</v>
      </c>
      <c r="H840" s="224">
        <v>3</v>
      </c>
      <c r="I840" s="225"/>
      <c r="J840" s="226">
        <f>ROUND(I840*H840,2)</f>
        <v>0</v>
      </c>
      <c r="K840" s="222" t="s">
        <v>144</v>
      </c>
      <c r="L840" s="46"/>
      <c r="M840" s="227" t="s">
        <v>19</v>
      </c>
      <c r="N840" s="228" t="s">
        <v>43</v>
      </c>
      <c r="O840" s="86"/>
      <c r="P840" s="229">
        <f>O840*H840</f>
        <v>0</v>
      </c>
      <c r="Q840" s="229">
        <v>0</v>
      </c>
      <c r="R840" s="229">
        <f>Q840*H840</f>
        <v>0</v>
      </c>
      <c r="S840" s="229">
        <v>0</v>
      </c>
      <c r="T840" s="230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31" t="s">
        <v>668</v>
      </c>
      <c r="AT840" s="231" t="s">
        <v>140</v>
      </c>
      <c r="AU840" s="231" t="s">
        <v>82</v>
      </c>
      <c r="AY840" s="19" t="s">
        <v>138</v>
      </c>
      <c r="BE840" s="232">
        <f>IF(N840="základní",J840,0)</f>
        <v>0</v>
      </c>
      <c r="BF840" s="232">
        <f>IF(N840="snížená",J840,0)</f>
        <v>0</v>
      </c>
      <c r="BG840" s="232">
        <f>IF(N840="zákl. přenesená",J840,0)</f>
        <v>0</v>
      </c>
      <c r="BH840" s="232">
        <f>IF(N840="sníž. přenesená",J840,0)</f>
        <v>0</v>
      </c>
      <c r="BI840" s="232">
        <f>IF(N840="nulová",J840,0)</f>
        <v>0</v>
      </c>
      <c r="BJ840" s="19" t="s">
        <v>80</v>
      </c>
      <c r="BK840" s="232">
        <f>ROUND(I840*H840,2)</f>
        <v>0</v>
      </c>
      <c r="BL840" s="19" t="s">
        <v>668</v>
      </c>
      <c r="BM840" s="231" t="s">
        <v>2639</v>
      </c>
    </row>
    <row r="841" s="2" customFormat="1">
      <c r="A841" s="40"/>
      <c r="B841" s="41"/>
      <c r="C841" s="42"/>
      <c r="D841" s="233" t="s">
        <v>147</v>
      </c>
      <c r="E841" s="42"/>
      <c r="F841" s="234" t="s">
        <v>1784</v>
      </c>
      <c r="G841" s="42"/>
      <c r="H841" s="42"/>
      <c r="I841" s="138"/>
      <c r="J841" s="42"/>
      <c r="K841" s="42"/>
      <c r="L841" s="46"/>
      <c r="M841" s="235"/>
      <c r="N841" s="236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147</v>
      </c>
      <c r="AU841" s="19" t="s">
        <v>82</v>
      </c>
    </row>
    <row r="842" s="14" customFormat="1">
      <c r="A842" s="14"/>
      <c r="B842" s="249"/>
      <c r="C842" s="250"/>
      <c r="D842" s="233" t="s">
        <v>149</v>
      </c>
      <c r="E842" s="251" t="s">
        <v>19</v>
      </c>
      <c r="F842" s="252" t="s">
        <v>1786</v>
      </c>
      <c r="G842" s="250"/>
      <c r="H842" s="251" t="s">
        <v>19</v>
      </c>
      <c r="I842" s="253"/>
      <c r="J842" s="250"/>
      <c r="K842" s="250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149</v>
      </c>
      <c r="AU842" s="258" t="s">
        <v>82</v>
      </c>
      <c r="AV842" s="14" t="s">
        <v>80</v>
      </c>
      <c r="AW842" s="14" t="s">
        <v>33</v>
      </c>
      <c r="AX842" s="14" t="s">
        <v>72</v>
      </c>
      <c r="AY842" s="258" t="s">
        <v>138</v>
      </c>
    </row>
    <row r="843" s="14" customFormat="1">
      <c r="A843" s="14"/>
      <c r="B843" s="249"/>
      <c r="C843" s="250"/>
      <c r="D843" s="233" t="s">
        <v>149</v>
      </c>
      <c r="E843" s="251" t="s">
        <v>19</v>
      </c>
      <c r="F843" s="252" t="s">
        <v>1787</v>
      </c>
      <c r="G843" s="250"/>
      <c r="H843" s="251" t="s">
        <v>19</v>
      </c>
      <c r="I843" s="253"/>
      <c r="J843" s="250"/>
      <c r="K843" s="250"/>
      <c r="L843" s="254"/>
      <c r="M843" s="255"/>
      <c r="N843" s="256"/>
      <c r="O843" s="256"/>
      <c r="P843" s="256"/>
      <c r="Q843" s="256"/>
      <c r="R843" s="256"/>
      <c r="S843" s="256"/>
      <c r="T843" s="25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8" t="s">
        <v>149</v>
      </c>
      <c r="AU843" s="258" t="s">
        <v>82</v>
      </c>
      <c r="AV843" s="14" t="s">
        <v>80</v>
      </c>
      <c r="AW843" s="14" t="s">
        <v>33</v>
      </c>
      <c r="AX843" s="14" t="s">
        <v>72</v>
      </c>
      <c r="AY843" s="258" t="s">
        <v>138</v>
      </c>
    </row>
    <row r="844" s="14" customFormat="1">
      <c r="A844" s="14"/>
      <c r="B844" s="249"/>
      <c r="C844" s="250"/>
      <c r="D844" s="233" t="s">
        <v>149</v>
      </c>
      <c r="E844" s="251" t="s">
        <v>19</v>
      </c>
      <c r="F844" s="252" t="s">
        <v>1788</v>
      </c>
      <c r="G844" s="250"/>
      <c r="H844" s="251" t="s">
        <v>19</v>
      </c>
      <c r="I844" s="253"/>
      <c r="J844" s="250"/>
      <c r="K844" s="250"/>
      <c r="L844" s="254"/>
      <c r="M844" s="255"/>
      <c r="N844" s="256"/>
      <c r="O844" s="256"/>
      <c r="P844" s="256"/>
      <c r="Q844" s="256"/>
      <c r="R844" s="256"/>
      <c r="S844" s="256"/>
      <c r="T844" s="257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8" t="s">
        <v>149</v>
      </c>
      <c r="AU844" s="258" t="s">
        <v>82</v>
      </c>
      <c r="AV844" s="14" t="s">
        <v>80</v>
      </c>
      <c r="AW844" s="14" t="s">
        <v>33</v>
      </c>
      <c r="AX844" s="14" t="s">
        <v>72</v>
      </c>
      <c r="AY844" s="258" t="s">
        <v>138</v>
      </c>
    </row>
    <row r="845" s="14" customFormat="1">
      <c r="A845" s="14"/>
      <c r="B845" s="249"/>
      <c r="C845" s="250"/>
      <c r="D845" s="233" t="s">
        <v>149</v>
      </c>
      <c r="E845" s="251" t="s">
        <v>19</v>
      </c>
      <c r="F845" s="252" t="s">
        <v>1789</v>
      </c>
      <c r="G845" s="250"/>
      <c r="H845" s="251" t="s">
        <v>19</v>
      </c>
      <c r="I845" s="253"/>
      <c r="J845" s="250"/>
      <c r="K845" s="250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149</v>
      </c>
      <c r="AU845" s="258" t="s">
        <v>82</v>
      </c>
      <c r="AV845" s="14" t="s">
        <v>80</v>
      </c>
      <c r="AW845" s="14" t="s">
        <v>33</v>
      </c>
      <c r="AX845" s="14" t="s">
        <v>72</v>
      </c>
      <c r="AY845" s="258" t="s">
        <v>138</v>
      </c>
    </row>
    <row r="846" s="14" customFormat="1">
      <c r="A846" s="14"/>
      <c r="B846" s="249"/>
      <c r="C846" s="250"/>
      <c r="D846" s="233" t="s">
        <v>149</v>
      </c>
      <c r="E846" s="251" t="s">
        <v>19</v>
      </c>
      <c r="F846" s="252" t="s">
        <v>1790</v>
      </c>
      <c r="G846" s="250"/>
      <c r="H846" s="251" t="s">
        <v>19</v>
      </c>
      <c r="I846" s="253"/>
      <c r="J846" s="250"/>
      <c r="K846" s="250"/>
      <c r="L846" s="254"/>
      <c r="M846" s="255"/>
      <c r="N846" s="256"/>
      <c r="O846" s="256"/>
      <c r="P846" s="256"/>
      <c r="Q846" s="256"/>
      <c r="R846" s="256"/>
      <c r="S846" s="256"/>
      <c r="T846" s="25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8" t="s">
        <v>149</v>
      </c>
      <c r="AU846" s="258" t="s">
        <v>82</v>
      </c>
      <c r="AV846" s="14" t="s">
        <v>80</v>
      </c>
      <c r="AW846" s="14" t="s">
        <v>33</v>
      </c>
      <c r="AX846" s="14" t="s">
        <v>72</v>
      </c>
      <c r="AY846" s="258" t="s">
        <v>138</v>
      </c>
    </row>
    <row r="847" s="14" customFormat="1">
      <c r="A847" s="14"/>
      <c r="B847" s="249"/>
      <c r="C847" s="250"/>
      <c r="D847" s="233" t="s">
        <v>149</v>
      </c>
      <c r="E847" s="251" t="s">
        <v>19</v>
      </c>
      <c r="F847" s="252" t="s">
        <v>1791</v>
      </c>
      <c r="G847" s="250"/>
      <c r="H847" s="251" t="s">
        <v>19</v>
      </c>
      <c r="I847" s="253"/>
      <c r="J847" s="250"/>
      <c r="K847" s="250"/>
      <c r="L847" s="254"/>
      <c r="M847" s="255"/>
      <c r="N847" s="256"/>
      <c r="O847" s="256"/>
      <c r="P847" s="256"/>
      <c r="Q847" s="256"/>
      <c r="R847" s="256"/>
      <c r="S847" s="256"/>
      <c r="T847" s="25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8" t="s">
        <v>149</v>
      </c>
      <c r="AU847" s="258" t="s">
        <v>82</v>
      </c>
      <c r="AV847" s="14" t="s">
        <v>80</v>
      </c>
      <c r="AW847" s="14" t="s">
        <v>33</v>
      </c>
      <c r="AX847" s="14" t="s">
        <v>72</v>
      </c>
      <c r="AY847" s="258" t="s">
        <v>138</v>
      </c>
    </row>
    <row r="848" s="14" customFormat="1">
      <c r="A848" s="14"/>
      <c r="B848" s="249"/>
      <c r="C848" s="250"/>
      <c r="D848" s="233" t="s">
        <v>149</v>
      </c>
      <c r="E848" s="251" t="s">
        <v>19</v>
      </c>
      <c r="F848" s="252" t="s">
        <v>1792</v>
      </c>
      <c r="G848" s="250"/>
      <c r="H848" s="251" t="s">
        <v>19</v>
      </c>
      <c r="I848" s="253"/>
      <c r="J848" s="250"/>
      <c r="K848" s="250"/>
      <c r="L848" s="254"/>
      <c r="M848" s="255"/>
      <c r="N848" s="256"/>
      <c r="O848" s="256"/>
      <c r="P848" s="256"/>
      <c r="Q848" s="256"/>
      <c r="R848" s="256"/>
      <c r="S848" s="256"/>
      <c r="T848" s="257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8" t="s">
        <v>149</v>
      </c>
      <c r="AU848" s="258" t="s">
        <v>82</v>
      </c>
      <c r="AV848" s="14" t="s">
        <v>80</v>
      </c>
      <c r="AW848" s="14" t="s">
        <v>33</v>
      </c>
      <c r="AX848" s="14" t="s">
        <v>72</v>
      </c>
      <c r="AY848" s="258" t="s">
        <v>138</v>
      </c>
    </row>
    <row r="849" s="13" customFormat="1">
      <c r="A849" s="13"/>
      <c r="B849" s="237"/>
      <c r="C849" s="238"/>
      <c r="D849" s="233" t="s">
        <v>149</v>
      </c>
      <c r="E849" s="239" t="s">
        <v>19</v>
      </c>
      <c r="F849" s="240" t="s">
        <v>1793</v>
      </c>
      <c r="G849" s="238"/>
      <c r="H849" s="241">
        <v>3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7" t="s">
        <v>149</v>
      </c>
      <c r="AU849" s="247" t="s">
        <v>82</v>
      </c>
      <c r="AV849" s="13" t="s">
        <v>82</v>
      </c>
      <c r="AW849" s="13" t="s">
        <v>33</v>
      </c>
      <c r="AX849" s="13" t="s">
        <v>80</v>
      </c>
      <c r="AY849" s="247" t="s">
        <v>138</v>
      </c>
    </row>
    <row r="850" s="2" customFormat="1" ht="16.5" customHeight="1">
      <c r="A850" s="40"/>
      <c r="B850" s="41"/>
      <c r="C850" s="220" t="s">
        <v>1775</v>
      </c>
      <c r="D850" s="220" t="s">
        <v>140</v>
      </c>
      <c r="E850" s="221" t="s">
        <v>1795</v>
      </c>
      <c r="F850" s="222" t="s">
        <v>1796</v>
      </c>
      <c r="G850" s="223" t="s">
        <v>1759</v>
      </c>
      <c r="H850" s="224">
        <v>1</v>
      </c>
      <c r="I850" s="225"/>
      <c r="J850" s="226">
        <f>ROUND(I850*H850,2)</f>
        <v>0</v>
      </c>
      <c r="K850" s="222" t="s">
        <v>144</v>
      </c>
      <c r="L850" s="46"/>
      <c r="M850" s="227" t="s">
        <v>19</v>
      </c>
      <c r="N850" s="228" t="s">
        <v>43</v>
      </c>
      <c r="O850" s="86"/>
      <c r="P850" s="229">
        <f>O850*H850</f>
        <v>0</v>
      </c>
      <c r="Q850" s="229">
        <v>0</v>
      </c>
      <c r="R850" s="229">
        <f>Q850*H850</f>
        <v>0</v>
      </c>
      <c r="S850" s="229">
        <v>0</v>
      </c>
      <c r="T850" s="230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31" t="s">
        <v>668</v>
      </c>
      <c r="AT850" s="231" t="s">
        <v>140</v>
      </c>
      <c r="AU850" s="231" t="s">
        <v>82</v>
      </c>
      <c r="AY850" s="19" t="s">
        <v>138</v>
      </c>
      <c r="BE850" s="232">
        <f>IF(N850="základní",J850,0)</f>
        <v>0</v>
      </c>
      <c r="BF850" s="232">
        <f>IF(N850="snížená",J850,0)</f>
        <v>0</v>
      </c>
      <c r="BG850" s="232">
        <f>IF(N850="zákl. přenesená",J850,0)</f>
        <v>0</v>
      </c>
      <c r="BH850" s="232">
        <f>IF(N850="sníž. přenesená",J850,0)</f>
        <v>0</v>
      </c>
      <c r="BI850" s="232">
        <f>IF(N850="nulová",J850,0)</f>
        <v>0</v>
      </c>
      <c r="BJ850" s="19" t="s">
        <v>80</v>
      </c>
      <c r="BK850" s="232">
        <f>ROUND(I850*H850,2)</f>
        <v>0</v>
      </c>
      <c r="BL850" s="19" t="s">
        <v>668</v>
      </c>
      <c r="BM850" s="231" t="s">
        <v>2640</v>
      </c>
    </row>
    <row r="851" s="2" customFormat="1">
      <c r="A851" s="40"/>
      <c r="B851" s="41"/>
      <c r="C851" s="42"/>
      <c r="D851" s="233" t="s">
        <v>147</v>
      </c>
      <c r="E851" s="42"/>
      <c r="F851" s="234" t="s">
        <v>1796</v>
      </c>
      <c r="G851" s="42"/>
      <c r="H851" s="42"/>
      <c r="I851" s="138"/>
      <c r="J851" s="42"/>
      <c r="K851" s="42"/>
      <c r="L851" s="46"/>
      <c r="M851" s="235"/>
      <c r="N851" s="236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147</v>
      </c>
      <c r="AU851" s="19" t="s">
        <v>82</v>
      </c>
    </row>
    <row r="852" s="14" customFormat="1">
      <c r="A852" s="14"/>
      <c r="B852" s="249"/>
      <c r="C852" s="250"/>
      <c r="D852" s="233" t="s">
        <v>149</v>
      </c>
      <c r="E852" s="251" t="s">
        <v>19</v>
      </c>
      <c r="F852" s="252" t="s">
        <v>1798</v>
      </c>
      <c r="G852" s="250"/>
      <c r="H852" s="251" t="s">
        <v>19</v>
      </c>
      <c r="I852" s="253"/>
      <c r="J852" s="250"/>
      <c r="K852" s="250"/>
      <c r="L852" s="254"/>
      <c r="M852" s="255"/>
      <c r="N852" s="256"/>
      <c r="O852" s="256"/>
      <c r="P852" s="256"/>
      <c r="Q852" s="256"/>
      <c r="R852" s="256"/>
      <c r="S852" s="256"/>
      <c r="T852" s="25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8" t="s">
        <v>149</v>
      </c>
      <c r="AU852" s="258" t="s">
        <v>82</v>
      </c>
      <c r="AV852" s="14" t="s">
        <v>80</v>
      </c>
      <c r="AW852" s="14" t="s">
        <v>33</v>
      </c>
      <c r="AX852" s="14" t="s">
        <v>72</v>
      </c>
      <c r="AY852" s="258" t="s">
        <v>138</v>
      </c>
    </row>
    <row r="853" s="14" customFormat="1">
      <c r="A853" s="14"/>
      <c r="B853" s="249"/>
      <c r="C853" s="250"/>
      <c r="D853" s="233" t="s">
        <v>149</v>
      </c>
      <c r="E853" s="251" t="s">
        <v>19</v>
      </c>
      <c r="F853" s="252" t="s">
        <v>1799</v>
      </c>
      <c r="G853" s="250"/>
      <c r="H853" s="251" t="s">
        <v>19</v>
      </c>
      <c r="I853" s="253"/>
      <c r="J853" s="250"/>
      <c r="K853" s="250"/>
      <c r="L853" s="254"/>
      <c r="M853" s="255"/>
      <c r="N853" s="256"/>
      <c r="O853" s="256"/>
      <c r="P853" s="256"/>
      <c r="Q853" s="256"/>
      <c r="R853" s="256"/>
      <c r="S853" s="256"/>
      <c r="T853" s="25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8" t="s">
        <v>149</v>
      </c>
      <c r="AU853" s="258" t="s">
        <v>82</v>
      </c>
      <c r="AV853" s="14" t="s">
        <v>80</v>
      </c>
      <c r="AW853" s="14" t="s">
        <v>33</v>
      </c>
      <c r="AX853" s="14" t="s">
        <v>72</v>
      </c>
      <c r="AY853" s="258" t="s">
        <v>138</v>
      </c>
    </row>
    <row r="854" s="13" customFormat="1">
      <c r="A854" s="13"/>
      <c r="B854" s="237"/>
      <c r="C854" s="238"/>
      <c r="D854" s="233" t="s">
        <v>149</v>
      </c>
      <c r="E854" s="239" t="s">
        <v>19</v>
      </c>
      <c r="F854" s="240" t="s">
        <v>80</v>
      </c>
      <c r="G854" s="238"/>
      <c r="H854" s="241">
        <v>1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7" t="s">
        <v>149</v>
      </c>
      <c r="AU854" s="247" t="s">
        <v>82</v>
      </c>
      <c r="AV854" s="13" t="s">
        <v>82</v>
      </c>
      <c r="AW854" s="13" t="s">
        <v>33</v>
      </c>
      <c r="AX854" s="13" t="s">
        <v>80</v>
      </c>
      <c r="AY854" s="247" t="s">
        <v>138</v>
      </c>
    </row>
    <row r="855" s="2" customFormat="1" ht="16.5" customHeight="1">
      <c r="A855" s="40"/>
      <c r="B855" s="41"/>
      <c r="C855" s="220" t="s">
        <v>1782</v>
      </c>
      <c r="D855" s="220" t="s">
        <v>140</v>
      </c>
      <c r="E855" s="221" t="s">
        <v>1801</v>
      </c>
      <c r="F855" s="222" t="s">
        <v>1802</v>
      </c>
      <c r="G855" s="223" t="s">
        <v>1759</v>
      </c>
      <c r="H855" s="224">
        <v>1</v>
      </c>
      <c r="I855" s="225"/>
      <c r="J855" s="226">
        <f>ROUND(I855*H855,2)</f>
        <v>0</v>
      </c>
      <c r="K855" s="222" t="s">
        <v>144</v>
      </c>
      <c r="L855" s="46"/>
      <c r="M855" s="227" t="s">
        <v>19</v>
      </c>
      <c r="N855" s="228" t="s">
        <v>43</v>
      </c>
      <c r="O855" s="86"/>
      <c r="P855" s="229">
        <f>O855*H855</f>
        <v>0</v>
      </c>
      <c r="Q855" s="229">
        <v>0</v>
      </c>
      <c r="R855" s="229">
        <f>Q855*H855</f>
        <v>0</v>
      </c>
      <c r="S855" s="229">
        <v>0</v>
      </c>
      <c r="T855" s="230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31" t="s">
        <v>668</v>
      </c>
      <c r="AT855" s="231" t="s">
        <v>140</v>
      </c>
      <c r="AU855" s="231" t="s">
        <v>82</v>
      </c>
      <c r="AY855" s="19" t="s">
        <v>138</v>
      </c>
      <c r="BE855" s="232">
        <f>IF(N855="základní",J855,0)</f>
        <v>0</v>
      </c>
      <c r="BF855" s="232">
        <f>IF(N855="snížená",J855,0)</f>
        <v>0</v>
      </c>
      <c r="BG855" s="232">
        <f>IF(N855="zákl. přenesená",J855,0)</f>
        <v>0</v>
      </c>
      <c r="BH855" s="232">
        <f>IF(N855="sníž. přenesená",J855,0)</f>
        <v>0</v>
      </c>
      <c r="BI855" s="232">
        <f>IF(N855="nulová",J855,0)</f>
        <v>0</v>
      </c>
      <c r="BJ855" s="19" t="s">
        <v>80</v>
      </c>
      <c r="BK855" s="232">
        <f>ROUND(I855*H855,2)</f>
        <v>0</v>
      </c>
      <c r="BL855" s="19" t="s">
        <v>668</v>
      </c>
      <c r="BM855" s="231" t="s">
        <v>2641</v>
      </c>
    </row>
    <row r="856" s="2" customFormat="1">
      <c r="A856" s="40"/>
      <c r="B856" s="41"/>
      <c r="C856" s="42"/>
      <c r="D856" s="233" t="s">
        <v>147</v>
      </c>
      <c r="E856" s="42"/>
      <c r="F856" s="234" t="s">
        <v>1802</v>
      </c>
      <c r="G856" s="42"/>
      <c r="H856" s="42"/>
      <c r="I856" s="138"/>
      <c r="J856" s="42"/>
      <c r="K856" s="42"/>
      <c r="L856" s="46"/>
      <c r="M856" s="235"/>
      <c r="N856" s="236"/>
      <c r="O856" s="86"/>
      <c r="P856" s="86"/>
      <c r="Q856" s="86"/>
      <c r="R856" s="86"/>
      <c r="S856" s="86"/>
      <c r="T856" s="87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9" t="s">
        <v>147</v>
      </c>
      <c r="AU856" s="19" t="s">
        <v>82</v>
      </c>
    </row>
    <row r="857" s="14" customFormat="1">
      <c r="A857" s="14"/>
      <c r="B857" s="249"/>
      <c r="C857" s="250"/>
      <c r="D857" s="233" t="s">
        <v>149</v>
      </c>
      <c r="E857" s="251" t="s">
        <v>19</v>
      </c>
      <c r="F857" s="252" t="s">
        <v>1804</v>
      </c>
      <c r="G857" s="250"/>
      <c r="H857" s="251" t="s">
        <v>19</v>
      </c>
      <c r="I857" s="253"/>
      <c r="J857" s="250"/>
      <c r="K857" s="250"/>
      <c r="L857" s="254"/>
      <c r="M857" s="255"/>
      <c r="N857" s="256"/>
      <c r="O857" s="256"/>
      <c r="P857" s="256"/>
      <c r="Q857" s="256"/>
      <c r="R857" s="256"/>
      <c r="S857" s="256"/>
      <c r="T857" s="25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8" t="s">
        <v>149</v>
      </c>
      <c r="AU857" s="258" t="s">
        <v>82</v>
      </c>
      <c r="AV857" s="14" t="s">
        <v>80</v>
      </c>
      <c r="AW857" s="14" t="s">
        <v>33</v>
      </c>
      <c r="AX857" s="14" t="s">
        <v>72</v>
      </c>
      <c r="AY857" s="258" t="s">
        <v>138</v>
      </c>
    </row>
    <row r="858" s="14" customFormat="1">
      <c r="A858" s="14"/>
      <c r="B858" s="249"/>
      <c r="C858" s="250"/>
      <c r="D858" s="233" t="s">
        <v>149</v>
      </c>
      <c r="E858" s="251" t="s">
        <v>19</v>
      </c>
      <c r="F858" s="252" t="s">
        <v>1805</v>
      </c>
      <c r="G858" s="250"/>
      <c r="H858" s="251" t="s">
        <v>19</v>
      </c>
      <c r="I858" s="253"/>
      <c r="J858" s="250"/>
      <c r="K858" s="250"/>
      <c r="L858" s="254"/>
      <c r="M858" s="255"/>
      <c r="N858" s="256"/>
      <c r="O858" s="256"/>
      <c r="P858" s="256"/>
      <c r="Q858" s="256"/>
      <c r="R858" s="256"/>
      <c r="S858" s="256"/>
      <c r="T858" s="25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8" t="s">
        <v>149</v>
      </c>
      <c r="AU858" s="258" t="s">
        <v>82</v>
      </c>
      <c r="AV858" s="14" t="s">
        <v>80</v>
      </c>
      <c r="AW858" s="14" t="s">
        <v>33</v>
      </c>
      <c r="AX858" s="14" t="s">
        <v>72</v>
      </c>
      <c r="AY858" s="258" t="s">
        <v>138</v>
      </c>
    </row>
    <row r="859" s="14" customFormat="1">
      <c r="A859" s="14"/>
      <c r="B859" s="249"/>
      <c r="C859" s="250"/>
      <c r="D859" s="233" t="s">
        <v>149</v>
      </c>
      <c r="E859" s="251" t="s">
        <v>19</v>
      </c>
      <c r="F859" s="252" t="s">
        <v>1806</v>
      </c>
      <c r="G859" s="250"/>
      <c r="H859" s="251" t="s">
        <v>19</v>
      </c>
      <c r="I859" s="253"/>
      <c r="J859" s="250"/>
      <c r="K859" s="250"/>
      <c r="L859" s="254"/>
      <c r="M859" s="255"/>
      <c r="N859" s="256"/>
      <c r="O859" s="256"/>
      <c r="P859" s="256"/>
      <c r="Q859" s="256"/>
      <c r="R859" s="256"/>
      <c r="S859" s="256"/>
      <c r="T859" s="25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8" t="s">
        <v>149</v>
      </c>
      <c r="AU859" s="258" t="s">
        <v>82</v>
      </c>
      <c r="AV859" s="14" t="s">
        <v>80</v>
      </c>
      <c r="AW859" s="14" t="s">
        <v>33</v>
      </c>
      <c r="AX859" s="14" t="s">
        <v>72</v>
      </c>
      <c r="AY859" s="258" t="s">
        <v>138</v>
      </c>
    </row>
    <row r="860" s="14" customFormat="1">
      <c r="A860" s="14"/>
      <c r="B860" s="249"/>
      <c r="C860" s="250"/>
      <c r="D860" s="233" t="s">
        <v>149</v>
      </c>
      <c r="E860" s="251" t="s">
        <v>19</v>
      </c>
      <c r="F860" s="252" t="s">
        <v>1807</v>
      </c>
      <c r="G860" s="250"/>
      <c r="H860" s="251" t="s">
        <v>19</v>
      </c>
      <c r="I860" s="253"/>
      <c r="J860" s="250"/>
      <c r="K860" s="250"/>
      <c r="L860" s="254"/>
      <c r="M860" s="255"/>
      <c r="N860" s="256"/>
      <c r="O860" s="256"/>
      <c r="P860" s="256"/>
      <c r="Q860" s="256"/>
      <c r="R860" s="256"/>
      <c r="S860" s="256"/>
      <c r="T860" s="25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8" t="s">
        <v>149</v>
      </c>
      <c r="AU860" s="258" t="s">
        <v>82</v>
      </c>
      <c r="AV860" s="14" t="s">
        <v>80</v>
      </c>
      <c r="AW860" s="14" t="s">
        <v>33</v>
      </c>
      <c r="AX860" s="14" t="s">
        <v>72</v>
      </c>
      <c r="AY860" s="258" t="s">
        <v>138</v>
      </c>
    </row>
    <row r="861" s="14" customFormat="1">
      <c r="A861" s="14"/>
      <c r="B861" s="249"/>
      <c r="C861" s="250"/>
      <c r="D861" s="233" t="s">
        <v>149</v>
      </c>
      <c r="E861" s="251" t="s">
        <v>19</v>
      </c>
      <c r="F861" s="252" t="s">
        <v>1808</v>
      </c>
      <c r="G861" s="250"/>
      <c r="H861" s="251" t="s">
        <v>19</v>
      </c>
      <c r="I861" s="253"/>
      <c r="J861" s="250"/>
      <c r="K861" s="250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149</v>
      </c>
      <c r="AU861" s="258" t="s">
        <v>82</v>
      </c>
      <c r="AV861" s="14" t="s">
        <v>80</v>
      </c>
      <c r="AW861" s="14" t="s">
        <v>33</v>
      </c>
      <c r="AX861" s="14" t="s">
        <v>72</v>
      </c>
      <c r="AY861" s="258" t="s">
        <v>138</v>
      </c>
    </row>
    <row r="862" s="14" customFormat="1">
      <c r="A862" s="14"/>
      <c r="B862" s="249"/>
      <c r="C862" s="250"/>
      <c r="D862" s="233" t="s">
        <v>149</v>
      </c>
      <c r="E862" s="251" t="s">
        <v>19</v>
      </c>
      <c r="F862" s="252" t="s">
        <v>1809</v>
      </c>
      <c r="G862" s="250"/>
      <c r="H862" s="251" t="s">
        <v>19</v>
      </c>
      <c r="I862" s="253"/>
      <c r="J862" s="250"/>
      <c r="K862" s="250"/>
      <c r="L862" s="254"/>
      <c r="M862" s="255"/>
      <c r="N862" s="256"/>
      <c r="O862" s="256"/>
      <c r="P862" s="256"/>
      <c r="Q862" s="256"/>
      <c r="R862" s="256"/>
      <c r="S862" s="256"/>
      <c r="T862" s="25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8" t="s">
        <v>149</v>
      </c>
      <c r="AU862" s="258" t="s">
        <v>82</v>
      </c>
      <c r="AV862" s="14" t="s">
        <v>80</v>
      </c>
      <c r="AW862" s="14" t="s">
        <v>33</v>
      </c>
      <c r="AX862" s="14" t="s">
        <v>72</v>
      </c>
      <c r="AY862" s="258" t="s">
        <v>138</v>
      </c>
    </row>
    <row r="863" s="14" customFormat="1">
      <c r="A863" s="14"/>
      <c r="B863" s="249"/>
      <c r="C863" s="250"/>
      <c r="D863" s="233" t="s">
        <v>149</v>
      </c>
      <c r="E863" s="251" t="s">
        <v>19</v>
      </c>
      <c r="F863" s="252" t="s">
        <v>1805</v>
      </c>
      <c r="G863" s="250"/>
      <c r="H863" s="251" t="s">
        <v>19</v>
      </c>
      <c r="I863" s="253"/>
      <c r="J863" s="250"/>
      <c r="K863" s="250"/>
      <c r="L863" s="254"/>
      <c r="M863" s="255"/>
      <c r="N863" s="256"/>
      <c r="O863" s="256"/>
      <c r="P863" s="256"/>
      <c r="Q863" s="256"/>
      <c r="R863" s="256"/>
      <c r="S863" s="256"/>
      <c r="T863" s="257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8" t="s">
        <v>149</v>
      </c>
      <c r="AU863" s="258" t="s">
        <v>82</v>
      </c>
      <c r="AV863" s="14" t="s">
        <v>80</v>
      </c>
      <c r="AW863" s="14" t="s">
        <v>33</v>
      </c>
      <c r="AX863" s="14" t="s">
        <v>72</v>
      </c>
      <c r="AY863" s="258" t="s">
        <v>138</v>
      </c>
    </row>
    <row r="864" s="13" customFormat="1">
      <c r="A864" s="13"/>
      <c r="B864" s="237"/>
      <c r="C864" s="238"/>
      <c r="D864" s="233" t="s">
        <v>149</v>
      </c>
      <c r="E864" s="239" t="s">
        <v>19</v>
      </c>
      <c r="F864" s="240" t="s">
        <v>80</v>
      </c>
      <c r="G864" s="238"/>
      <c r="H864" s="241">
        <v>1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149</v>
      </c>
      <c r="AU864" s="247" t="s">
        <v>82</v>
      </c>
      <c r="AV864" s="13" t="s">
        <v>82</v>
      </c>
      <c r="AW864" s="13" t="s">
        <v>33</v>
      </c>
      <c r="AX864" s="13" t="s">
        <v>80</v>
      </c>
      <c r="AY864" s="247" t="s">
        <v>138</v>
      </c>
    </row>
    <row r="865" s="2" customFormat="1" ht="16.5" customHeight="1">
      <c r="A865" s="40"/>
      <c r="B865" s="41"/>
      <c r="C865" s="220" t="s">
        <v>1794</v>
      </c>
      <c r="D865" s="220" t="s">
        <v>140</v>
      </c>
      <c r="E865" s="221" t="s">
        <v>1811</v>
      </c>
      <c r="F865" s="222" t="s">
        <v>1812</v>
      </c>
      <c r="G865" s="223" t="s">
        <v>1759</v>
      </c>
      <c r="H865" s="224">
        <v>1</v>
      </c>
      <c r="I865" s="225"/>
      <c r="J865" s="226">
        <f>ROUND(I865*H865,2)</f>
        <v>0</v>
      </c>
      <c r="K865" s="222" t="s">
        <v>144</v>
      </c>
      <c r="L865" s="46"/>
      <c r="M865" s="227" t="s">
        <v>19</v>
      </c>
      <c r="N865" s="228" t="s">
        <v>43</v>
      </c>
      <c r="O865" s="86"/>
      <c r="P865" s="229">
        <f>O865*H865</f>
        <v>0</v>
      </c>
      <c r="Q865" s="229">
        <v>0</v>
      </c>
      <c r="R865" s="229">
        <f>Q865*H865</f>
        <v>0</v>
      </c>
      <c r="S865" s="229">
        <v>0</v>
      </c>
      <c r="T865" s="230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31" t="s">
        <v>668</v>
      </c>
      <c r="AT865" s="231" t="s">
        <v>140</v>
      </c>
      <c r="AU865" s="231" t="s">
        <v>82</v>
      </c>
      <c r="AY865" s="19" t="s">
        <v>138</v>
      </c>
      <c r="BE865" s="232">
        <f>IF(N865="základní",J865,0)</f>
        <v>0</v>
      </c>
      <c r="BF865" s="232">
        <f>IF(N865="snížená",J865,0)</f>
        <v>0</v>
      </c>
      <c r="BG865" s="232">
        <f>IF(N865="zákl. přenesená",J865,0)</f>
        <v>0</v>
      </c>
      <c r="BH865" s="232">
        <f>IF(N865="sníž. přenesená",J865,0)</f>
        <v>0</v>
      </c>
      <c r="BI865" s="232">
        <f>IF(N865="nulová",J865,0)</f>
        <v>0</v>
      </c>
      <c r="BJ865" s="19" t="s">
        <v>80</v>
      </c>
      <c r="BK865" s="232">
        <f>ROUND(I865*H865,2)</f>
        <v>0</v>
      </c>
      <c r="BL865" s="19" t="s">
        <v>668</v>
      </c>
      <c r="BM865" s="231" t="s">
        <v>2642</v>
      </c>
    </row>
    <row r="866" s="2" customFormat="1">
      <c r="A866" s="40"/>
      <c r="B866" s="41"/>
      <c r="C866" s="42"/>
      <c r="D866" s="233" t="s">
        <v>147</v>
      </c>
      <c r="E866" s="42"/>
      <c r="F866" s="234" t="s">
        <v>1812</v>
      </c>
      <c r="G866" s="42"/>
      <c r="H866" s="42"/>
      <c r="I866" s="138"/>
      <c r="J866" s="42"/>
      <c r="K866" s="42"/>
      <c r="L866" s="46"/>
      <c r="M866" s="235"/>
      <c r="N866" s="236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147</v>
      </c>
      <c r="AU866" s="19" t="s">
        <v>82</v>
      </c>
    </row>
    <row r="867" s="14" customFormat="1">
      <c r="A867" s="14"/>
      <c r="B867" s="249"/>
      <c r="C867" s="250"/>
      <c r="D867" s="233" t="s">
        <v>149</v>
      </c>
      <c r="E867" s="251" t="s">
        <v>19</v>
      </c>
      <c r="F867" s="252" t="s">
        <v>1814</v>
      </c>
      <c r="G867" s="250"/>
      <c r="H867" s="251" t="s">
        <v>19</v>
      </c>
      <c r="I867" s="253"/>
      <c r="J867" s="250"/>
      <c r="K867" s="250"/>
      <c r="L867" s="254"/>
      <c r="M867" s="255"/>
      <c r="N867" s="256"/>
      <c r="O867" s="256"/>
      <c r="P867" s="256"/>
      <c r="Q867" s="256"/>
      <c r="R867" s="256"/>
      <c r="S867" s="256"/>
      <c r="T867" s="25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8" t="s">
        <v>149</v>
      </c>
      <c r="AU867" s="258" t="s">
        <v>82</v>
      </c>
      <c r="AV867" s="14" t="s">
        <v>80</v>
      </c>
      <c r="AW867" s="14" t="s">
        <v>33</v>
      </c>
      <c r="AX867" s="14" t="s">
        <v>72</v>
      </c>
      <c r="AY867" s="258" t="s">
        <v>138</v>
      </c>
    </row>
    <row r="868" s="14" customFormat="1">
      <c r="A868" s="14"/>
      <c r="B868" s="249"/>
      <c r="C868" s="250"/>
      <c r="D868" s="233" t="s">
        <v>149</v>
      </c>
      <c r="E868" s="251" t="s">
        <v>19</v>
      </c>
      <c r="F868" s="252" t="s">
        <v>1815</v>
      </c>
      <c r="G868" s="250"/>
      <c r="H868" s="251" t="s">
        <v>19</v>
      </c>
      <c r="I868" s="253"/>
      <c r="J868" s="250"/>
      <c r="K868" s="250"/>
      <c r="L868" s="254"/>
      <c r="M868" s="255"/>
      <c r="N868" s="256"/>
      <c r="O868" s="256"/>
      <c r="P868" s="256"/>
      <c r="Q868" s="256"/>
      <c r="R868" s="256"/>
      <c r="S868" s="256"/>
      <c r="T868" s="25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8" t="s">
        <v>149</v>
      </c>
      <c r="AU868" s="258" t="s">
        <v>82</v>
      </c>
      <c r="AV868" s="14" t="s">
        <v>80</v>
      </c>
      <c r="AW868" s="14" t="s">
        <v>33</v>
      </c>
      <c r="AX868" s="14" t="s">
        <v>72</v>
      </c>
      <c r="AY868" s="258" t="s">
        <v>138</v>
      </c>
    </row>
    <row r="869" s="14" customFormat="1">
      <c r="A869" s="14"/>
      <c r="B869" s="249"/>
      <c r="C869" s="250"/>
      <c r="D869" s="233" t="s">
        <v>149</v>
      </c>
      <c r="E869" s="251" t="s">
        <v>19</v>
      </c>
      <c r="F869" s="252" t="s">
        <v>1816</v>
      </c>
      <c r="G869" s="250"/>
      <c r="H869" s="251" t="s">
        <v>19</v>
      </c>
      <c r="I869" s="253"/>
      <c r="J869" s="250"/>
      <c r="K869" s="250"/>
      <c r="L869" s="254"/>
      <c r="M869" s="255"/>
      <c r="N869" s="256"/>
      <c r="O869" s="256"/>
      <c r="P869" s="256"/>
      <c r="Q869" s="256"/>
      <c r="R869" s="256"/>
      <c r="S869" s="256"/>
      <c r="T869" s="257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8" t="s">
        <v>149</v>
      </c>
      <c r="AU869" s="258" t="s">
        <v>82</v>
      </c>
      <c r="AV869" s="14" t="s">
        <v>80</v>
      </c>
      <c r="AW869" s="14" t="s">
        <v>33</v>
      </c>
      <c r="AX869" s="14" t="s">
        <v>72</v>
      </c>
      <c r="AY869" s="258" t="s">
        <v>138</v>
      </c>
    </row>
    <row r="870" s="14" customFormat="1">
      <c r="A870" s="14"/>
      <c r="B870" s="249"/>
      <c r="C870" s="250"/>
      <c r="D870" s="233" t="s">
        <v>149</v>
      </c>
      <c r="E870" s="251" t="s">
        <v>19</v>
      </c>
      <c r="F870" s="252" t="s">
        <v>1817</v>
      </c>
      <c r="G870" s="250"/>
      <c r="H870" s="251" t="s">
        <v>19</v>
      </c>
      <c r="I870" s="253"/>
      <c r="J870" s="250"/>
      <c r="K870" s="250"/>
      <c r="L870" s="254"/>
      <c r="M870" s="255"/>
      <c r="N870" s="256"/>
      <c r="O870" s="256"/>
      <c r="P870" s="256"/>
      <c r="Q870" s="256"/>
      <c r="R870" s="256"/>
      <c r="S870" s="256"/>
      <c r="T870" s="257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8" t="s">
        <v>149</v>
      </c>
      <c r="AU870" s="258" t="s">
        <v>82</v>
      </c>
      <c r="AV870" s="14" t="s">
        <v>80</v>
      </c>
      <c r="AW870" s="14" t="s">
        <v>33</v>
      </c>
      <c r="AX870" s="14" t="s">
        <v>72</v>
      </c>
      <c r="AY870" s="258" t="s">
        <v>138</v>
      </c>
    </row>
    <row r="871" s="13" customFormat="1">
      <c r="A871" s="13"/>
      <c r="B871" s="237"/>
      <c r="C871" s="238"/>
      <c r="D871" s="233" t="s">
        <v>149</v>
      </c>
      <c r="E871" s="239" t="s">
        <v>19</v>
      </c>
      <c r="F871" s="240" t="s">
        <v>80</v>
      </c>
      <c r="G871" s="238"/>
      <c r="H871" s="241">
        <v>1</v>
      </c>
      <c r="I871" s="242"/>
      <c r="J871" s="238"/>
      <c r="K871" s="238"/>
      <c r="L871" s="243"/>
      <c r="M871" s="244"/>
      <c r="N871" s="245"/>
      <c r="O871" s="245"/>
      <c r="P871" s="245"/>
      <c r="Q871" s="245"/>
      <c r="R871" s="245"/>
      <c r="S871" s="245"/>
      <c r="T871" s="24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7" t="s">
        <v>149</v>
      </c>
      <c r="AU871" s="247" t="s">
        <v>82</v>
      </c>
      <c r="AV871" s="13" t="s">
        <v>82</v>
      </c>
      <c r="AW871" s="13" t="s">
        <v>33</v>
      </c>
      <c r="AX871" s="13" t="s">
        <v>80</v>
      </c>
      <c r="AY871" s="247" t="s">
        <v>138</v>
      </c>
    </row>
    <row r="872" s="2" customFormat="1" ht="16.5" customHeight="1">
      <c r="A872" s="40"/>
      <c r="B872" s="41"/>
      <c r="C872" s="220" t="s">
        <v>1800</v>
      </c>
      <c r="D872" s="220" t="s">
        <v>140</v>
      </c>
      <c r="E872" s="221" t="s">
        <v>666</v>
      </c>
      <c r="F872" s="222" t="s">
        <v>667</v>
      </c>
      <c r="G872" s="223" t="s">
        <v>1759</v>
      </c>
      <c r="H872" s="224">
        <v>1</v>
      </c>
      <c r="I872" s="225"/>
      <c r="J872" s="226">
        <f>ROUND(I872*H872,2)</f>
        <v>0</v>
      </c>
      <c r="K872" s="222" t="s">
        <v>144</v>
      </c>
      <c r="L872" s="46"/>
      <c r="M872" s="227" t="s">
        <v>19</v>
      </c>
      <c r="N872" s="228" t="s">
        <v>43</v>
      </c>
      <c r="O872" s="86"/>
      <c r="P872" s="229">
        <f>O872*H872</f>
        <v>0</v>
      </c>
      <c r="Q872" s="229">
        <v>0</v>
      </c>
      <c r="R872" s="229">
        <f>Q872*H872</f>
        <v>0</v>
      </c>
      <c r="S872" s="229">
        <v>0</v>
      </c>
      <c r="T872" s="230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31" t="s">
        <v>668</v>
      </c>
      <c r="AT872" s="231" t="s">
        <v>140</v>
      </c>
      <c r="AU872" s="231" t="s">
        <v>82</v>
      </c>
      <c r="AY872" s="19" t="s">
        <v>138</v>
      </c>
      <c r="BE872" s="232">
        <f>IF(N872="základní",J872,0)</f>
        <v>0</v>
      </c>
      <c r="BF872" s="232">
        <f>IF(N872="snížená",J872,0)</f>
        <v>0</v>
      </c>
      <c r="BG872" s="232">
        <f>IF(N872="zákl. přenesená",J872,0)</f>
        <v>0</v>
      </c>
      <c r="BH872" s="232">
        <f>IF(N872="sníž. přenesená",J872,0)</f>
        <v>0</v>
      </c>
      <c r="BI872" s="232">
        <f>IF(N872="nulová",J872,0)</f>
        <v>0</v>
      </c>
      <c r="BJ872" s="19" t="s">
        <v>80</v>
      </c>
      <c r="BK872" s="232">
        <f>ROUND(I872*H872,2)</f>
        <v>0</v>
      </c>
      <c r="BL872" s="19" t="s">
        <v>668</v>
      </c>
      <c r="BM872" s="231" t="s">
        <v>2643</v>
      </c>
    </row>
    <row r="873" s="2" customFormat="1">
      <c r="A873" s="40"/>
      <c r="B873" s="41"/>
      <c r="C873" s="42"/>
      <c r="D873" s="233" t="s">
        <v>147</v>
      </c>
      <c r="E873" s="42"/>
      <c r="F873" s="234" t="s">
        <v>667</v>
      </c>
      <c r="G873" s="42"/>
      <c r="H873" s="42"/>
      <c r="I873" s="138"/>
      <c r="J873" s="42"/>
      <c r="K873" s="42"/>
      <c r="L873" s="46"/>
      <c r="M873" s="235"/>
      <c r="N873" s="236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147</v>
      </c>
      <c r="AU873" s="19" t="s">
        <v>82</v>
      </c>
    </row>
    <row r="874" s="14" customFormat="1">
      <c r="A874" s="14"/>
      <c r="B874" s="249"/>
      <c r="C874" s="250"/>
      <c r="D874" s="233" t="s">
        <v>149</v>
      </c>
      <c r="E874" s="251" t="s">
        <v>19</v>
      </c>
      <c r="F874" s="252" t="s">
        <v>1820</v>
      </c>
      <c r="G874" s="250"/>
      <c r="H874" s="251" t="s">
        <v>19</v>
      </c>
      <c r="I874" s="253"/>
      <c r="J874" s="250"/>
      <c r="K874" s="250"/>
      <c r="L874" s="254"/>
      <c r="M874" s="255"/>
      <c r="N874" s="256"/>
      <c r="O874" s="256"/>
      <c r="P874" s="256"/>
      <c r="Q874" s="256"/>
      <c r="R874" s="256"/>
      <c r="S874" s="256"/>
      <c r="T874" s="25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8" t="s">
        <v>149</v>
      </c>
      <c r="AU874" s="258" t="s">
        <v>82</v>
      </c>
      <c r="AV874" s="14" t="s">
        <v>80</v>
      </c>
      <c r="AW874" s="14" t="s">
        <v>33</v>
      </c>
      <c r="AX874" s="14" t="s">
        <v>72</v>
      </c>
      <c r="AY874" s="258" t="s">
        <v>138</v>
      </c>
    </row>
    <row r="875" s="14" customFormat="1">
      <c r="A875" s="14"/>
      <c r="B875" s="249"/>
      <c r="C875" s="250"/>
      <c r="D875" s="233" t="s">
        <v>149</v>
      </c>
      <c r="E875" s="251" t="s">
        <v>19</v>
      </c>
      <c r="F875" s="252" t="s">
        <v>1821</v>
      </c>
      <c r="G875" s="250"/>
      <c r="H875" s="251" t="s">
        <v>19</v>
      </c>
      <c r="I875" s="253"/>
      <c r="J875" s="250"/>
      <c r="K875" s="250"/>
      <c r="L875" s="254"/>
      <c r="M875" s="255"/>
      <c r="N875" s="256"/>
      <c r="O875" s="256"/>
      <c r="P875" s="256"/>
      <c r="Q875" s="256"/>
      <c r="R875" s="256"/>
      <c r="S875" s="256"/>
      <c r="T875" s="257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8" t="s">
        <v>149</v>
      </c>
      <c r="AU875" s="258" t="s">
        <v>82</v>
      </c>
      <c r="AV875" s="14" t="s">
        <v>80</v>
      </c>
      <c r="AW875" s="14" t="s">
        <v>33</v>
      </c>
      <c r="AX875" s="14" t="s">
        <v>72</v>
      </c>
      <c r="AY875" s="258" t="s">
        <v>138</v>
      </c>
    </row>
    <row r="876" s="13" customFormat="1">
      <c r="A876" s="13"/>
      <c r="B876" s="237"/>
      <c r="C876" s="238"/>
      <c r="D876" s="233" t="s">
        <v>149</v>
      </c>
      <c r="E876" s="239" t="s">
        <v>19</v>
      </c>
      <c r="F876" s="240" t="s">
        <v>1822</v>
      </c>
      <c r="G876" s="238"/>
      <c r="H876" s="241">
        <v>1</v>
      </c>
      <c r="I876" s="242"/>
      <c r="J876" s="238"/>
      <c r="K876" s="238"/>
      <c r="L876" s="243"/>
      <c r="M876" s="244"/>
      <c r="N876" s="245"/>
      <c r="O876" s="245"/>
      <c r="P876" s="245"/>
      <c r="Q876" s="245"/>
      <c r="R876" s="245"/>
      <c r="S876" s="245"/>
      <c r="T876" s="246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7" t="s">
        <v>149</v>
      </c>
      <c r="AU876" s="247" t="s">
        <v>82</v>
      </c>
      <c r="AV876" s="13" t="s">
        <v>82</v>
      </c>
      <c r="AW876" s="13" t="s">
        <v>33</v>
      </c>
      <c r="AX876" s="13" t="s">
        <v>80</v>
      </c>
      <c r="AY876" s="247" t="s">
        <v>138</v>
      </c>
    </row>
    <row r="877" s="2" customFormat="1" ht="16.5" customHeight="1">
      <c r="A877" s="40"/>
      <c r="B877" s="41"/>
      <c r="C877" s="220" t="s">
        <v>1810</v>
      </c>
      <c r="D877" s="220" t="s">
        <v>140</v>
      </c>
      <c r="E877" s="221" t="s">
        <v>1824</v>
      </c>
      <c r="F877" s="222" t="s">
        <v>1825</v>
      </c>
      <c r="G877" s="223" t="s">
        <v>1759</v>
      </c>
      <c r="H877" s="224">
        <v>1</v>
      </c>
      <c r="I877" s="225"/>
      <c r="J877" s="226">
        <f>ROUND(I877*H877,2)</f>
        <v>0</v>
      </c>
      <c r="K877" s="222" t="s">
        <v>144</v>
      </c>
      <c r="L877" s="46"/>
      <c r="M877" s="227" t="s">
        <v>19</v>
      </c>
      <c r="N877" s="228" t="s">
        <v>43</v>
      </c>
      <c r="O877" s="86"/>
      <c r="P877" s="229">
        <f>O877*H877</f>
        <v>0</v>
      </c>
      <c r="Q877" s="229">
        <v>0</v>
      </c>
      <c r="R877" s="229">
        <f>Q877*H877</f>
        <v>0</v>
      </c>
      <c r="S877" s="229">
        <v>0</v>
      </c>
      <c r="T877" s="230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31" t="s">
        <v>668</v>
      </c>
      <c r="AT877" s="231" t="s">
        <v>140</v>
      </c>
      <c r="AU877" s="231" t="s">
        <v>82</v>
      </c>
      <c r="AY877" s="19" t="s">
        <v>138</v>
      </c>
      <c r="BE877" s="232">
        <f>IF(N877="základní",J877,0)</f>
        <v>0</v>
      </c>
      <c r="BF877" s="232">
        <f>IF(N877="snížená",J877,0)</f>
        <v>0</v>
      </c>
      <c r="BG877" s="232">
        <f>IF(N877="zákl. přenesená",J877,0)</f>
        <v>0</v>
      </c>
      <c r="BH877" s="232">
        <f>IF(N877="sníž. přenesená",J877,0)</f>
        <v>0</v>
      </c>
      <c r="BI877" s="232">
        <f>IF(N877="nulová",J877,0)</f>
        <v>0</v>
      </c>
      <c r="BJ877" s="19" t="s">
        <v>80</v>
      </c>
      <c r="BK877" s="232">
        <f>ROUND(I877*H877,2)</f>
        <v>0</v>
      </c>
      <c r="BL877" s="19" t="s">
        <v>668</v>
      </c>
      <c r="BM877" s="231" t="s">
        <v>2644</v>
      </c>
    </row>
    <row r="878" s="2" customFormat="1">
      <c r="A878" s="40"/>
      <c r="B878" s="41"/>
      <c r="C878" s="42"/>
      <c r="D878" s="233" t="s">
        <v>147</v>
      </c>
      <c r="E878" s="42"/>
      <c r="F878" s="234" t="s">
        <v>1825</v>
      </c>
      <c r="G878" s="42"/>
      <c r="H878" s="42"/>
      <c r="I878" s="138"/>
      <c r="J878" s="42"/>
      <c r="K878" s="42"/>
      <c r="L878" s="46"/>
      <c r="M878" s="235"/>
      <c r="N878" s="236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147</v>
      </c>
      <c r="AU878" s="19" t="s">
        <v>82</v>
      </c>
    </row>
    <row r="879" s="14" customFormat="1">
      <c r="A879" s="14"/>
      <c r="B879" s="249"/>
      <c r="C879" s="250"/>
      <c r="D879" s="233" t="s">
        <v>149</v>
      </c>
      <c r="E879" s="251" t="s">
        <v>19</v>
      </c>
      <c r="F879" s="252" t="s">
        <v>1827</v>
      </c>
      <c r="G879" s="250"/>
      <c r="H879" s="251" t="s">
        <v>19</v>
      </c>
      <c r="I879" s="253"/>
      <c r="J879" s="250"/>
      <c r="K879" s="250"/>
      <c r="L879" s="254"/>
      <c r="M879" s="255"/>
      <c r="N879" s="256"/>
      <c r="O879" s="256"/>
      <c r="P879" s="256"/>
      <c r="Q879" s="256"/>
      <c r="R879" s="256"/>
      <c r="S879" s="256"/>
      <c r="T879" s="25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8" t="s">
        <v>149</v>
      </c>
      <c r="AU879" s="258" t="s">
        <v>82</v>
      </c>
      <c r="AV879" s="14" t="s">
        <v>80</v>
      </c>
      <c r="AW879" s="14" t="s">
        <v>33</v>
      </c>
      <c r="AX879" s="14" t="s">
        <v>72</v>
      </c>
      <c r="AY879" s="258" t="s">
        <v>138</v>
      </c>
    </row>
    <row r="880" s="14" customFormat="1">
      <c r="A880" s="14"/>
      <c r="B880" s="249"/>
      <c r="C880" s="250"/>
      <c r="D880" s="233" t="s">
        <v>149</v>
      </c>
      <c r="E880" s="251" t="s">
        <v>19</v>
      </c>
      <c r="F880" s="252" t="s">
        <v>1828</v>
      </c>
      <c r="G880" s="250"/>
      <c r="H880" s="251" t="s">
        <v>19</v>
      </c>
      <c r="I880" s="253"/>
      <c r="J880" s="250"/>
      <c r="K880" s="250"/>
      <c r="L880" s="254"/>
      <c r="M880" s="255"/>
      <c r="N880" s="256"/>
      <c r="O880" s="256"/>
      <c r="P880" s="256"/>
      <c r="Q880" s="256"/>
      <c r="R880" s="256"/>
      <c r="S880" s="256"/>
      <c r="T880" s="257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8" t="s">
        <v>149</v>
      </c>
      <c r="AU880" s="258" t="s">
        <v>82</v>
      </c>
      <c r="AV880" s="14" t="s">
        <v>80</v>
      </c>
      <c r="AW880" s="14" t="s">
        <v>33</v>
      </c>
      <c r="AX880" s="14" t="s">
        <v>72</v>
      </c>
      <c r="AY880" s="258" t="s">
        <v>138</v>
      </c>
    </row>
    <row r="881" s="13" customFormat="1">
      <c r="A881" s="13"/>
      <c r="B881" s="237"/>
      <c r="C881" s="238"/>
      <c r="D881" s="233" t="s">
        <v>149</v>
      </c>
      <c r="E881" s="239" t="s">
        <v>19</v>
      </c>
      <c r="F881" s="240" t="s">
        <v>80</v>
      </c>
      <c r="G881" s="238"/>
      <c r="H881" s="241">
        <v>1</v>
      </c>
      <c r="I881" s="242"/>
      <c r="J881" s="238"/>
      <c r="K881" s="238"/>
      <c r="L881" s="243"/>
      <c r="M881" s="244"/>
      <c r="N881" s="245"/>
      <c r="O881" s="245"/>
      <c r="P881" s="245"/>
      <c r="Q881" s="245"/>
      <c r="R881" s="245"/>
      <c r="S881" s="245"/>
      <c r="T881" s="24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7" t="s">
        <v>149</v>
      </c>
      <c r="AU881" s="247" t="s">
        <v>82</v>
      </c>
      <c r="AV881" s="13" t="s">
        <v>82</v>
      </c>
      <c r="AW881" s="13" t="s">
        <v>33</v>
      </c>
      <c r="AX881" s="13" t="s">
        <v>80</v>
      </c>
      <c r="AY881" s="247" t="s">
        <v>138</v>
      </c>
    </row>
    <row r="882" s="2" customFormat="1" ht="16.5" customHeight="1">
      <c r="A882" s="40"/>
      <c r="B882" s="41"/>
      <c r="C882" s="220" t="s">
        <v>1818</v>
      </c>
      <c r="D882" s="220" t="s">
        <v>140</v>
      </c>
      <c r="E882" s="221" t="s">
        <v>1830</v>
      </c>
      <c r="F882" s="222" t="s">
        <v>1831</v>
      </c>
      <c r="G882" s="223" t="s">
        <v>1759</v>
      </c>
      <c r="H882" s="224">
        <v>1</v>
      </c>
      <c r="I882" s="225"/>
      <c r="J882" s="226">
        <f>ROUND(I882*H882,2)</f>
        <v>0</v>
      </c>
      <c r="K882" s="222" t="s">
        <v>144</v>
      </c>
      <c r="L882" s="46"/>
      <c r="M882" s="227" t="s">
        <v>19</v>
      </c>
      <c r="N882" s="228" t="s">
        <v>43</v>
      </c>
      <c r="O882" s="86"/>
      <c r="P882" s="229">
        <f>O882*H882</f>
        <v>0</v>
      </c>
      <c r="Q882" s="229">
        <v>0</v>
      </c>
      <c r="R882" s="229">
        <f>Q882*H882</f>
        <v>0</v>
      </c>
      <c r="S882" s="229">
        <v>0</v>
      </c>
      <c r="T882" s="230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31" t="s">
        <v>668</v>
      </c>
      <c r="AT882" s="231" t="s">
        <v>140</v>
      </c>
      <c r="AU882" s="231" t="s">
        <v>82</v>
      </c>
      <c r="AY882" s="19" t="s">
        <v>138</v>
      </c>
      <c r="BE882" s="232">
        <f>IF(N882="základní",J882,0)</f>
        <v>0</v>
      </c>
      <c r="BF882" s="232">
        <f>IF(N882="snížená",J882,0)</f>
        <v>0</v>
      </c>
      <c r="BG882" s="232">
        <f>IF(N882="zákl. přenesená",J882,0)</f>
        <v>0</v>
      </c>
      <c r="BH882" s="232">
        <f>IF(N882="sníž. přenesená",J882,0)</f>
        <v>0</v>
      </c>
      <c r="BI882" s="232">
        <f>IF(N882="nulová",J882,0)</f>
        <v>0</v>
      </c>
      <c r="BJ882" s="19" t="s">
        <v>80</v>
      </c>
      <c r="BK882" s="232">
        <f>ROUND(I882*H882,2)</f>
        <v>0</v>
      </c>
      <c r="BL882" s="19" t="s">
        <v>668</v>
      </c>
      <c r="BM882" s="231" t="s">
        <v>2645</v>
      </c>
    </row>
    <row r="883" s="2" customFormat="1">
      <c r="A883" s="40"/>
      <c r="B883" s="41"/>
      <c r="C883" s="42"/>
      <c r="D883" s="233" t="s">
        <v>147</v>
      </c>
      <c r="E883" s="42"/>
      <c r="F883" s="234" t="s">
        <v>1831</v>
      </c>
      <c r="G883" s="42"/>
      <c r="H883" s="42"/>
      <c r="I883" s="138"/>
      <c r="J883" s="42"/>
      <c r="K883" s="42"/>
      <c r="L883" s="46"/>
      <c r="M883" s="235"/>
      <c r="N883" s="236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147</v>
      </c>
      <c r="AU883" s="19" t="s">
        <v>82</v>
      </c>
    </row>
    <row r="884" s="14" customFormat="1">
      <c r="A884" s="14"/>
      <c r="B884" s="249"/>
      <c r="C884" s="250"/>
      <c r="D884" s="233" t="s">
        <v>149</v>
      </c>
      <c r="E884" s="251" t="s">
        <v>19</v>
      </c>
      <c r="F884" s="252" t="s">
        <v>1833</v>
      </c>
      <c r="G884" s="250"/>
      <c r="H884" s="251" t="s">
        <v>19</v>
      </c>
      <c r="I884" s="253"/>
      <c r="J884" s="250"/>
      <c r="K884" s="250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149</v>
      </c>
      <c r="AU884" s="258" t="s">
        <v>82</v>
      </c>
      <c r="AV884" s="14" t="s">
        <v>80</v>
      </c>
      <c r="AW884" s="14" t="s">
        <v>33</v>
      </c>
      <c r="AX884" s="14" t="s">
        <v>72</v>
      </c>
      <c r="AY884" s="258" t="s">
        <v>138</v>
      </c>
    </row>
    <row r="885" s="14" customFormat="1">
      <c r="A885" s="14"/>
      <c r="B885" s="249"/>
      <c r="C885" s="250"/>
      <c r="D885" s="233" t="s">
        <v>149</v>
      </c>
      <c r="E885" s="251" t="s">
        <v>19</v>
      </c>
      <c r="F885" s="252" t="s">
        <v>1828</v>
      </c>
      <c r="G885" s="250"/>
      <c r="H885" s="251" t="s">
        <v>19</v>
      </c>
      <c r="I885" s="253"/>
      <c r="J885" s="250"/>
      <c r="K885" s="250"/>
      <c r="L885" s="254"/>
      <c r="M885" s="255"/>
      <c r="N885" s="256"/>
      <c r="O885" s="256"/>
      <c r="P885" s="256"/>
      <c r="Q885" s="256"/>
      <c r="R885" s="256"/>
      <c r="S885" s="256"/>
      <c r="T885" s="25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8" t="s">
        <v>149</v>
      </c>
      <c r="AU885" s="258" t="s">
        <v>82</v>
      </c>
      <c r="AV885" s="14" t="s">
        <v>80</v>
      </c>
      <c r="AW885" s="14" t="s">
        <v>33</v>
      </c>
      <c r="AX885" s="14" t="s">
        <v>72</v>
      </c>
      <c r="AY885" s="258" t="s">
        <v>138</v>
      </c>
    </row>
    <row r="886" s="13" customFormat="1">
      <c r="A886" s="13"/>
      <c r="B886" s="237"/>
      <c r="C886" s="238"/>
      <c r="D886" s="233" t="s">
        <v>149</v>
      </c>
      <c r="E886" s="239" t="s">
        <v>19</v>
      </c>
      <c r="F886" s="240" t="s">
        <v>80</v>
      </c>
      <c r="G886" s="238"/>
      <c r="H886" s="241">
        <v>1</v>
      </c>
      <c r="I886" s="242"/>
      <c r="J886" s="238"/>
      <c r="K886" s="238"/>
      <c r="L886" s="243"/>
      <c r="M886" s="244"/>
      <c r="N886" s="245"/>
      <c r="O886" s="245"/>
      <c r="P886" s="245"/>
      <c r="Q886" s="245"/>
      <c r="R886" s="245"/>
      <c r="S886" s="245"/>
      <c r="T886" s="246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7" t="s">
        <v>149</v>
      </c>
      <c r="AU886" s="247" t="s">
        <v>82</v>
      </c>
      <c r="AV886" s="13" t="s">
        <v>82</v>
      </c>
      <c r="AW886" s="13" t="s">
        <v>33</v>
      </c>
      <c r="AX886" s="13" t="s">
        <v>80</v>
      </c>
      <c r="AY886" s="247" t="s">
        <v>138</v>
      </c>
    </row>
    <row r="887" s="12" customFormat="1" ht="22.8" customHeight="1">
      <c r="A887" s="12"/>
      <c r="B887" s="204"/>
      <c r="C887" s="205"/>
      <c r="D887" s="206" t="s">
        <v>71</v>
      </c>
      <c r="E887" s="218" t="s">
        <v>1834</v>
      </c>
      <c r="F887" s="218" t="s">
        <v>1835</v>
      </c>
      <c r="G887" s="205"/>
      <c r="H887" s="205"/>
      <c r="I887" s="208"/>
      <c r="J887" s="219">
        <f>BK887</f>
        <v>0</v>
      </c>
      <c r="K887" s="205"/>
      <c r="L887" s="210"/>
      <c r="M887" s="211"/>
      <c r="N887" s="212"/>
      <c r="O887" s="212"/>
      <c r="P887" s="213">
        <f>SUM(P888:P892)</f>
        <v>0</v>
      </c>
      <c r="Q887" s="212"/>
      <c r="R887" s="213">
        <f>SUM(R888:R892)</f>
        <v>0</v>
      </c>
      <c r="S887" s="212"/>
      <c r="T887" s="214">
        <f>SUM(T888:T892)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15" t="s">
        <v>168</v>
      </c>
      <c r="AT887" s="216" t="s">
        <v>71</v>
      </c>
      <c r="AU887" s="216" t="s">
        <v>80</v>
      </c>
      <c r="AY887" s="215" t="s">
        <v>138</v>
      </c>
      <c r="BK887" s="217">
        <f>SUM(BK888:BK892)</f>
        <v>0</v>
      </c>
    </row>
    <row r="888" s="2" customFormat="1" ht="16.5" customHeight="1">
      <c r="A888" s="40"/>
      <c r="B888" s="41"/>
      <c r="C888" s="220" t="s">
        <v>1823</v>
      </c>
      <c r="D888" s="220" t="s">
        <v>140</v>
      </c>
      <c r="E888" s="221" t="s">
        <v>1837</v>
      </c>
      <c r="F888" s="222" t="s">
        <v>1835</v>
      </c>
      <c r="G888" s="223" t="s">
        <v>1759</v>
      </c>
      <c r="H888" s="224">
        <v>1</v>
      </c>
      <c r="I888" s="225"/>
      <c r="J888" s="226">
        <f>ROUND(I888*H888,2)</f>
        <v>0</v>
      </c>
      <c r="K888" s="222" t="s">
        <v>144</v>
      </c>
      <c r="L888" s="46"/>
      <c r="M888" s="227" t="s">
        <v>19</v>
      </c>
      <c r="N888" s="228" t="s">
        <v>43</v>
      </c>
      <c r="O888" s="86"/>
      <c r="P888" s="229">
        <f>O888*H888</f>
        <v>0</v>
      </c>
      <c r="Q888" s="229">
        <v>0</v>
      </c>
      <c r="R888" s="229">
        <f>Q888*H888</f>
        <v>0</v>
      </c>
      <c r="S888" s="229">
        <v>0</v>
      </c>
      <c r="T888" s="230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31" t="s">
        <v>668</v>
      </c>
      <c r="AT888" s="231" t="s">
        <v>140</v>
      </c>
      <c r="AU888" s="231" t="s">
        <v>82</v>
      </c>
      <c r="AY888" s="19" t="s">
        <v>138</v>
      </c>
      <c r="BE888" s="232">
        <f>IF(N888="základní",J888,0)</f>
        <v>0</v>
      </c>
      <c r="BF888" s="232">
        <f>IF(N888="snížená",J888,0)</f>
        <v>0</v>
      </c>
      <c r="BG888" s="232">
        <f>IF(N888="zákl. přenesená",J888,0)</f>
        <v>0</v>
      </c>
      <c r="BH888" s="232">
        <f>IF(N888="sníž. přenesená",J888,0)</f>
        <v>0</v>
      </c>
      <c r="BI888" s="232">
        <f>IF(N888="nulová",J888,0)</f>
        <v>0</v>
      </c>
      <c r="BJ888" s="19" t="s">
        <v>80</v>
      </c>
      <c r="BK888" s="232">
        <f>ROUND(I888*H888,2)</f>
        <v>0</v>
      </c>
      <c r="BL888" s="19" t="s">
        <v>668</v>
      </c>
      <c r="BM888" s="231" t="s">
        <v>2646</v>
      </c>
    </row>
    <row r="889" s="2" customFormat="1">
      <c r="A889" s="40"/>
      <c r="B889" s="41"/>
      <c r="C889" s="42"/>
      <c r="D889" s="233" t="s">
        <v>147</v>
      </c>
      <c r="E889" s="42"/>
      <c r="F889" s="234" t="s">
        <v>1835</v>
      </c>
      <c r="G889" s="42"/>
      <c r="H889" s="42"/>
      <c r="I889" s="138"/>
      <c r="J889" s="42"/>
      <c r="K889" s="42"/>
      <c r="L889" s="46"/>
      <c r="M889" s="235"/>
      <c r="N889" s="236"/>
      <c r="O889" s="86"/>
      <c r="P889" s="86"/>
      <c r="Q889" s="86"/>
      <c r="R889" s="86"/>
      <c r="S889" s="86"/>
      <c r="T889" s="87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T889" s="19" t="s">
        <v>147</v>
      </c>
      <c r="AU889" s="19" t="s">
        <v>82</v>
      </c>
    </row>
    <row r="890" s="14" customFormat="1">
      <c r="A890" s="14"/>
      <c r="B890" s="249"/>
      <c r="C890" s="250"/>
      <c r="D890" s="233" t="s">
        <v>149</v>
      </c>
      <c r="E890" s="251" t="s">
        <v>19</v>
      </c>
      <c r="F890" s="252" t="s">
        <v>1839</v>
      </c>
      <c r="G890" s="250"/>
      <c r="H890" s="251" t="s">
        <v>19</v>
      </c>
      <c r="I890" s="253"/>
      <c r="J890" s="250"/>
      <c r="K890" s="250"/>
      <c r="L890" s="254"/>
      <c r="M890" s="255"/>
      <c r="N890" s="256"/>
      <c r="O890" s="256"/>
      <c r="P890" s="256"/>
      <c r="Q890" s="256"/>
      <c r="R890" s="256"/>
      <c r="S890" s="256"/>
      <c r="T890" s="257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8" t="s">
        <v>149</v>
      </c>
      <c r="AU890" s="258" t="s">
        <v>82</v>
      </c>
      <c r="AV890" s="14" t="s">
        <v>80</v>
      </c>
      <c r="AW890" s="14" t="s">
        <v>33</v>
      </c>
      <c r="AX890" s="14" t="s">
        <v>72</v>
      </c>
      <c r="AY890" s="258" t="s">
        <v>138</v>
      </c>
    </row>
    <row r="891" s="14" customFormat="1">
      <c r="A891" s="14"/>
      <c r="B891" s="249"/>
      <c r="C891" s="250"/>
      <c r="D891" s="233" t="s">
        <v>149</v>
      </c>
      <c r="E891" s="251" t="s">
        <v>19</v>
      </c>
      <c r="F891" s="252" t="s">
        <v>1840</v>
      </c>
      <c r="G891" s="250"/>
      <c r="H891" s="251" t="s">
        <v>19</v>
      </c>
      <c r="I891" s="253"/>
      <c r="J891" s="250"/>
      <c r="K891" s="250"/>
      <c r="L891" s="254"/>
      <c r="M891" s="255"/>
      <c r="N891" s="256"/>
      <c r="O891" s="256"/>
      <c r="P891" s="256"/>
      <c r="Q891" s="256"/>
      <c r="R891" s="256"/>
      <c r="S891" s="256"/>
      <c r="T891" s="257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8" t="s">
        <v>149</v>
      </c>
      <c r="AU891" s="258" t="s">
        <v>82</v>
      </c>
      <c r="AV891" s="14" t="s">
        <v>80</v>
      </c>
      <c r="AW891" s="14" t="s">
        <v>33</v>
      </c>
      <c r="AX891" s="14" t="s">
        <v>72</v>
      </c>
      <c r="AY891" s="258" t="s">
        <v>138</v>
      </c>
    </row>
    <row r="892" s="13" customFormat="1">
      <c r="A892" s="13"/>
      <c r="B892" s="237"/>
      <c r="C892" s="238"/>
      <c r="D892" s="233" t="s">
        <v>149</v>
      </c>
      <c r="E892" s="239" t="s">
        <v>19</v>
      </c>
      <c r="F892" s="240" t="s">
        <v>80</v>
      </c>
      <c r="G892" s="238"/>
      <c r="H892" s="241">
        <v>1</v>
      </c>
      <c r="I892" s="242"/>
      <c r="J892" s="238"/>
      <c r="K892" s="238"/>
      <c r="L892" s="243"/>
      <c r="M892" s="273"/>
      <c r="N892" s="274"/>
      <c r="O892" s="274"/>
      <c r="P892" s="274"/>
      <c r="Q892" s="274"/>
      <c r="R892" s="274"/>
      <c r="S892" s="274"/>
      <c r="T892" s="275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7" t="s">
        <v>149</v>
      </c>
      <c r="AU892" s="247" t="s">
        <v>82</v>
      </c>
      <c r="AV892" s="13" t="s">
        <v>82</v>
      </c>
      <c r="AW892" s="13" t="s">
        <v>33</v>
      </c>
      <c r="AX892" s="13" t="s">
        <v>80</v>
      </c>
      <c r="AY892" s="247" t="s">
        <v>138</v>
      </c>
    </row>
    <row r="893" s="2" customFormat="1" ht="6.96" customHeight="1">
      <c r="A893" s="40"/>
      <c r="B893" s="61"/>
      <c r="C893" s="62"/>
      <c r="D893" s="62"/>
      <c r="E893" s="62"/>
      <c r="F893" s="62"/>
      <c r="G893" s="62"/>
      <c r="H893" s="62"/>
      <c r="I893" s="168"/>
      <c r="J893" s="62"/>
      <c r="K893" s="62"/>
      <c r="L893" s="46"/>
      <c r="M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</row>
  </sheetData>
  <sheetProtection sheet="1" autoFilter="0" formatColumns="0" formatRows="0" objects="1" scenarios="1" spinCount="100000" saltValue="6T75J8w4YFDL0I7/rrc5Rfry73khrLEDBQcG+LzT7H8uswzg1EEhy5u5EJjQgTXutoQQIhqQiuzmkRXEto2ShA==" hashValue="JxND52EiELfAxtql2J6esrmVIM+sTvLIaXDxmJA6AK/FDIi1yFvpH446m7oetSzZgh3LblnZAR3Y21LEdFji+g==" algorithmName="SHA-512" password="CC35"/>
  <autoFilter ref="C96:K892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82</v>
      </c>
    </row>
    <row r="4" s="1" customFormat="1" ht="24.96" customHeight="1">
      <c r="B4" s="22"/>
      <c r="D4" s="134" t="s">
        <v>105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II/112 Struhařov, rekonstrukce silnice – provozní staničení km 6,70 – 9,48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640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19. 3. 2018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19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27</v>
      </c>
      <c r="F15" s="40"/>
      <c r="G15" s="40"/>
      <c r="H15" s="40"/>
      <c r="I15" s="142" t="s">
        <v>28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29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28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31</v>
      </c>
      <c r="E20" s="40"/>
      <c r="F20" s="40"/>
      <c r="G20" s="40"/>
      <c r="H20" s="40"/>
      <c r="I20" s="142" t="s">
        <v>26</v>
      </c>
      <c r="J20" s="141" t="s">
        <v>19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32</v>
      </c>
      <c r="F21" s="40"/>
      <c r="G21" s="40"/>
      <c r="H21" s="40"/>
      <c r="I21" s="142" t="s">
        <v>28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34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28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36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38</v>
      </c>
      <c r="E30" s="40"/>
      <c r="F30" s="40"/>
      <c r="G30" s="40"/>
      <c r="H30" s="40"/>
      <c r="I30" s="138"/>
      <c r="J30" s="152">
        <f>ROUND(J86,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40</v>
      </c>
      <c r="G32" s="40"/>
      <c r="H32" s="40"/>
      <c r="I32" s="154" t="s">
        <v>39</v>
      </c>
      <c r="J32" s="153" t="s">
        <v>41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42</v>
      </c>
      <c r="E33" s="136" t="s">
        <v>43</v>
      </c>
      <c r="F33" s="156">
        <f>ROUND((SUM(BE86:BE141)),  2)</f>
        <v>0</v>
      </c>
      <c r="G33" s="40"/>
      <c r="H33" s="40"/>
      <c r="I33" s="157">
        <v>0.20999999999999999</v>
      </c>
      <c r="J33" s="156">
        <f>ROUND(((SUM(BE86:BE141))*I33),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44</v>
      </c>
      <c r="F34" s="156">
        <f>ROUND((SUM(BF86:BF141)),  2)</f>
        <v>0</v>
      </c>
      <c r="G34" s="40"/>
      <c r="H34" s="40"/>
      <c r="I34" s="157">
        <v>0.14999999999999999</v>
      </c>
      <c r="J34" s="156">
        <f>ROUND(((SUM(BF86:BF141))*I34),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45</v>
      </c>
      <c r="F35" s="156">
        <f>ROUND((SUM(BG86:BG141)),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46</v>
      </c>
      <c r="F36" s="156">
        <f>ROUND((SUM(BH86:BH141)),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47</v>
      </c>
      <c r="F37" s="156">
        <f>ROUND((SUM(BI86:BI141)),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II/112 Struhařov, rekonstrukce silnice – provozní staničení km 6,70 – 9,48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Struhařov</v>
      </c>
      <c r="G52" s="42"/>
      <c r="H52" s="42"/>
      <c r="I52" s="142" t="s">
        <v>23</v>
      </c>
      <c r="J52" s="74" t="str">
        <f>IF(J12="","",J12)</f>
        <v>19. 3. 2018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Středočeského kraje</v>
      </c>
      <c r="G54" s="42"/>
      <c r="H54" s="42"/>
      <c r="I54" s="142" t="s">
        <v>31</v>
      </c>
      <c r="J54" s="38" t="str">
        <f>E21</f>
        <v>Atelier PROMIKA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142" t="s">
        <v>34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5"/>
      <c r="J57" s="176" t="s">
        <v>111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70</v>
      </c>
      <c r="D59" s="42"/>
      <c r="E59" s="42"/>
      <c r="F59" s="42"/>
      <c r="G59" s="42"/>
      <c r="H59" s="42"/>
      <c r="I59" s="138"/>
      <c r="J59" s="104">
        <f>J86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8"/>
      <c r="C60" s="179"/>
      <c r="D60" s="180" t="s">
        <v>640</v>
      </c>
      <c r="E60" s="181"/>
      <c r="F60" s="181"/>
      <c r="G60" s="181"/>
      <c r="H60" s="181"/>
      <c r="I60" s="182"/>
      <c r="J60" s="183">
        <f>J87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2647</v>
      </c>
      <c r="E61" s="188"/>
      <c r="F61" s="188"/>
      <c r="G61" s="188"/>
      <c r="H61" s="188"/>
      <c r="I61" s="189"/>
      <c r="J61" s="190">
        <f>J88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642</v>
      </c>
      <c r="E62" s="188"/>
      <c r="F62" s="188"/>
      <c r="G62" s="188"/>
      <c r="H62" s="188"/>
      <c r="I62" s="189"/>
      <c r="J62" s="190">
        <f>J97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643</v>
      </c>
      <c r="E63" s="188"/>
      <c r="F63" s="188"/>
      <c r="G63" s="188"/>
      <c r="H63" s="188"/>
      <c r="I63" s="189"/>
      <c r="J63" s="190">
        <f>J107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2648</v>
      </c>
      <c r="E64" s="188"/>
      <c r="F64" s="188"/>
      <c r="G64" s="188"/>
      <c r="H64" s="188"/>
      <c r="I64" s="189"/>
      <c r="J64" s="190">
        <f>J122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941</v>
      </c>
      <c r="E65" s="188"/>
      <c r="F65" s="188"/>
      <c r="G65" s="188"/>
      <c r="H65" s="188"/>
      <c r="I65" s="189"/>
      <c r="J65" s="190">
        <f>J129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942</v>
      </c>
      <c r="E66" s="188"/>
      <c r="F66" s="188"/>
      <c r="G66" s="188"/>
      <c r="H66" s="188"/>
      <c r="I66" s="189"/>
      <c r="J66" s="190">
        <f>J132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68"/>
      <c r="J68" s="62"/>
      <c r="K68" s="6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1"/>
      <c r="J72" s="64"/>
      <c r="K72" s="64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123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II/112 Struhařov, rekonstrukce silnice – provozní staničení km 6,70 – 9,48</v>
      </c>
      <c r="F76" s="34"/>
      <c r="G76" s="34"/>
      <c r="H76" s="34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106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VRN - Vedlejší rozpočtové náklady</v>
      </c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Struhařov</v>
      </c>
      <c r="G80" s="42"/>
      <c r="H80" s="42"/>
      <c r="I80" s="142" t="s">
        <v>23</v>
      </c>
      <c r="J80" s="74" t="str">
        <f>IF(J12="","",J12)</f>
        <v>19. 3. 2018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7.9" customHeight="1">
      <c r="A82" s="40"/>
      <c r="B82" s="41"/>
      <c r="C82" s="34" t="s">
        <v>25</v>
      </c>
      <c r="D82" s="42"/>
      <c r="E82" s="42"/>
      <c r="F82" s="29" t="str">
        <f>E15</f>
        <v>Krajská správa a údržba silnic Středočeského kraje</v>
      </c>
      <c r="G82" s="42"/>
      <c r="H82" s="42"/>
      <c r="I82" s="142" t="s">
        <v>31</v>
      </c>
      <c r="J82" s="38" t="str">
        <f>E21</f>
        <v>Atelier PROMIKA s.r.o.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142" t="s">
        <v>34</v>
      </c>
      <c r="J83" s="38" t="str">
        <f>E24</f>
        <v xml:space="preserve"> 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2"/>
      <c r="B85" s="193"/>
      <c r="C85" s="194" t="s">
        <v>124</v>
      </c>
      <c r="D85" s="195" t="s">
        <v>57</v>
      </c>
      <c r="E85" s="195" t="s">
        <v>53</v>
      </c>
      <c r="F85" s="195" t="s">
        <v>54</v>
      </c>
      <c r="G85" s="195" t="s">
        <v>125</v>
      </c>
      <c r="H85" s="195" t="s">
        <v>126</v>
      </c>
      <c r="I85" s="196" t="s">
        <v>127</v>
      </c>
      <c r="J85" s="195" t="s">
        <v>111</v>
      </c>
      <c r="K85" s="197" t="s">
        <v>128</v>
      </c>
      <c r="L85" s="198"/>
      <c r="M85" s="94" t="s">
        <v>19</v>
      </c>
      <c r="N85" s="95" t="s">
        <v>42</v>
      </c>
      <c r="O85" s="95" t="s">
        <v>129</v>
      </c>
      <c r="P85" s="95" t="s">
        <v>130</v>
      </c>
      <c r="Q85" s="95" t="s">
        <v>131</v>
      </c>
      <c r="R85" s="95" t="s">
        <v>132</v>
      </c>
      <c r="S85" s="95" t="s">
        <v>133</v>
      </c>
      <c r="T85" s="96" t="s">
        <v>134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40"/>
      <c r="B86" s="41"/>
      <c r="C86" s="101" t="s">
        <v>135</v>
      </c>
      <c r="D86" s="42"/>
      <c r="E86" s="42"/>
      <c r="F86" s="42"/>
      <c r="G86" s="42"/>
      <c r="H86" s="42"/>
      <c r="I86" s="138"/>
      <c r="J86" s="199">
        <f>BK86</f>
        <v>0</v>
      </c>
      <c r="K86" s="42"/>
      <c r="L86" s="46"/>
      <c r="M86" s="97"/>
      <c r="N86" s="200"/>
      <c r="O86" s="98"/>
      <c r="P86" s="201">
        <f>P87</f>
        <v>0</v>
      </c>
      <c r="Q86" s="98"/>
      <c r="R86" s="201">
        <f>R87</f>
        <v>0</v>
      </c>
      <c r="S86" s="98"/>
      <c r="T86" s="202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112</v>
      </c>
      <c r="BK86" s="203">
        <f>BK87</f>
        <v>0</v>
      </c>
    </row>
    <row r="87" s="12" customFormat="1" ht="25.92" customHeight="1">
      <c r="A87" s="12"/>
      <c r="B87" s="204"/>
      <c r="C87" s="205"/>
      <c r="D87" s="206" t="s">
        <v>71</v>
      </c>
      <c r="E87" s="207" t="s">
        <v>101</v>
      </c>
      <c r="F87" s="207" t="s">
        <v>102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P88+P97+P107+P122+P129+P132</f>
        <v>0</v>
      </c>
      <c r="Q87" s="212"/>
      <c r="R87" s="213">
        <f>R88+R97+R107+R122+R129+R132</f>
        <v>0</v>
      </c>
      <c r="S87" s="212"/>
      <c r="T87" s="214">
        <f>T88+T97+T107+T122+T129+T132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5" t="s">
        <v>168</v>
      </c>
      <c r="AT87" s="216" t="s">
        <v>71</v>
      </c>
      <c r="AU87" s="216" t="s">
        <v>72</v>
      </c>
      <c r="AY87" s="215" t="s">
        <v>138</v>
      </c>
      <c r="BK87" s="217">
        <f>BK88+BK97+BK107+BK122+BK129+BK132</f>
        <v>0</v>
      </c>
    </row>
    <row r="88" s="12" customFormat="1" ht="22.8" customHeight="1">
      <c r="A88" s="12"/>
      <c r="B88" s="204"/>
      <c r="C88" s="205"/>
      <c r="D88" s="206" t="s">
        <v>71</v>
      </c>
      <c r="E88" s="218" t="s">
        <v>664</v>
      </c>
      <c r="F88" s="218" t="s">
        <v>2649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SUM(P89:P96)</f>
        <v>0</v>
      </c>
      <c r="Q88" s="212"/>
      <c r="R88" s="213">
        <f>SUM(R89:R96)</f>
        <v>0</v>
      </c>
      <c r="S88" s="212"/>
      <c r="T88" s="214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168</v>
      </c>
      <c r="AT88" s="216" t="s">
        <v>71</v>
      </c>
      <c r="AU88" s="216" t="s">
        <v>80</v>
      </c>
      <c r="AY88" s="215" t="s">
        <v>138</v>
      </c>
      <c r="BK88" s="217">
        <f>SUM(BK89:BK96)</f>
        <v>0</v>
      </c>
    </row>
    <row r="89" s="2" customFormat="1" ht="16.5" customHeight="1">
      <c r="A89" s="40"/>
      <c r="B89" s="41"/>
      <c r="C89" s="220" t="s">
        <v>80</v>
      </c>
      <c r="D89" s="220" t="s">
        <v>140</v>
      </c>
      <c r="E89" s="221" t="s">
        <v>1783</v>
      </c>
      <c r="F89" s="222" t="s">
        <v>1784</v>
      </c>
      <c r="G89" s="223" t="s">
        <v>675</v>
      </c>
      <c r="H89" s="224">
        <v>1</v>
      </c>
      <c r="I89" s="225"/>
      <c r="J89" s="226">
        <f>ROUND(I89*H89,2)</f>
        <v>0</v>
      </c>
      <c r="K89" s="222" t="s">
        <v>144</v>
      </c>
      <c r="L89" s="46"/>
      <c r="M89" s="227" t="s">
        <v>19</v>
      </c>
      <c r="N89" s="228" t="s">
        <v>43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668</v>
      </c>
      <c r="AT89" s="231" t="s">
        <v>140</v>
      </c>
      <c r="AU89" s="231" t="s">
        <v>82</v>
      </c>
      <c r="AY89" s="19" t="s">
        <v>138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9" t="s">
        <v>80</v>
      </c>
      <c r="BK89" s="232">
        <f>ROUND(I89*H89,2)</f>
        <v>0</v>
      </c>
      <c r="BL89" s="19" t="s">
        <v>668</v>
      </c>
      <c r="BM89" s="231" t="s">
        <v>2650</v>
      </c>
    </row>
    <row r="90" s="2" customFormat="1">
      <c r="A90" s="40"/>
      <c r="B90" s="41"/>
      <c r="C90" s="42"/>
      <c r="D90" s="233" t="s">
        <v>147</v>
      </c>
      <c r="E90" s="42"/>
      <c r="F90" s="234" t="s">
        <v>1784</v>
      </c>
      <c r="G90" s="42"/>
      <c r="H90" s="42"/>
      <c r="I90" s="138"/>
      <c r="J90" s="42"/>
      <c r="K90" s="42"/>
      <c r="L90" s="46"/>
      <c r="M90" s="235"/>
      <c r="N90" s="23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82</v>
      </c>
    </row>
    <row r="91" s="13" customFormat="1">
      <c r="A91" s="13"/>
      <c r="B91" s="237"/>
      <c r="C91" s="238"/>
      <c r="D91" s="233" t="s">
        <v>149</v>
      </c>
      <c r="E91" s="239" t="s">
        <v>19</v>
      </c>
      <c r="F91" s="240" t="s">
        <v>2651</v>
      </c>
      <c r="G91" s="238"/>
      <c r="H91" s="241">
        <v>1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7" t="s">
        <v>149</v>
      </c>
      <c r="AU91" s="247" t="s">
        <v>82</v>
      </c>
      <c r="AV91" s="13" t="s">
        <v>82</v>
      </c>
      <c r="AW91" s="13" t="s">
        <v>33</v>
      </c>
      <c r="AX91" s="13" t="s">
        <v>72</v>
      </c>
      <c r="AY91" s="247" t="s">
        <v>138</v>
      </c>
    </row>
    <row r="92" s="2" customFormat="1" ht="16.5" customHeight="1">
      <c r="A92" s="40"/>
      <c r="B92" s="41"/>
      <c r="C92" s="220" t="s">
        <v>82</v>
      </c>
      <c r="D92" s="220" t="s">
        <v>140</v>
      </c>
      <c r="E92" s="221" t="s">
        <v>1824</v>
      </c>
      <c r="F92" s="222" t="s">
        <v>1825</v>
      </c>
      <c r="G92" s="223" t="s">
        <v>526</v>
      </c>
      <c r="H92" s="224">
        <v>1</v>
      </c>
      <c r="I92" s="225"/>
      <c r="J92" s="226">
        <f>ROUND(I92*H92,2)</f>
        <v>0</v>
      </c>
      <c r="K92" s="222" t="s">
        <v>144</v>
      </c>
      <c r="L92" s="46"/>
      <c r="M92" s="227" t="s">
        <v>19</v>
      </c>
      <c r="N92" s="228" t="s">
        <v>43</v>
      </c>
      <c r="O92" s="8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668</v>
      </c>
      <c r="AT92" s="231" t="s">
        <v>140</v>
      </c>
      <c r="AU92" s="231" t="s">
        <v>82</v>
      </c>
      <c r="AY92" s="19" t="s">
        <v>138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9" t="s">
        <v>80</v>
      </c>
      <c r="BK92" s="232">
        <f>ROUND(I92*H92,2)</f>
        <v>0</v>
      </c>
      <c r="BL92" s="19" t="s">
        <v>668</v>
      </c>
      <c r="BM92" s="231" t="s">
        <v>2652</v>
      </c>
    </row>
    <row r="93" s="2" customFormat="1">
      <c r="A93" s="40"/>
      <c r="B93" s="41"/>
      <c r="C93" s="42"/>
      <c r="D93" s="233" t="s">
        <v>147</v>
      </c>
      <c r="E93" s="42"/>
      <c r="F93" s="234" t="s">
        <v>1825</v>
      </c>
      <c r="G93" s="42"/>
      <c r="H93" s="42"/>
      <c r="I93" s="138"/>
      <c r="J93" s="42"/>
      <c r="K93" s="42"/>
      <c r="L93" s="46"/>
      <c r="M93" s="235"/>
      <c r="N93" s="23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147</v>
      </c>
      <c r="AU93" s="19" t="s">
        <v>82</v>
      </c>
    </row>
    <row r="94" s="2" customFormat="1" ht="16.5" customHeight="1">
      <c r="A94" s="40"/>
      <c r="B94" s="41"/>
      <c r="C94" s="220" t="s">
        <v>155</v>
      </c>
      <c r="D94" s="220" t="s">
        <v>140</v>
      </c>
      <c r="E94" s="221" t="s">
        <v>1830</v>
      </c>
      <c r="F94" s="222" t="s">
        <v>1831</v>
      </c>
      <c r="G94" s="223" t="s">
        <v>675</v>
      </c>
      <c r="H94" s="224">
        <v>1</v>
      </c>
      <c r="I94" s="225"/>
      <c r="J94" s="226">
        <f>ROUND(I94*H94,2)</f>
        <v>0</v>
      </c>
      <c r="K94" s="222" t="s">
        <v>144</v>
      </c>
      <c r="L94" s="46"/>
      <c r="M94" s="227" t="s">
        <v>19</v>
      </c>
      <c r="N94" s="228" t="s">
        <v>43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668</v>
      </c>
      <c r="AT94" s="231" t="s">
        <v>140</v>
      </c>
      <c r="AU94" s="231" t="s">
        <v>82</v>
      </c>
      <c r="AY94" s="19" t="s">
        <v>138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9" t="s">
        <v>80</v>
      </c>
      <c r="BK94" s="232">
        <f>ROUND(I94*H94,2)</f>
        <v>0</v>
      </c>
      <c r="BL94" s="19" t="s">
        <v>668</v>
      </c>
      <c r="BM94" s="231" t="s">
        <v>2653</v>
      </c>
    </row>
    <row r="95" s="2" customFormat="1">
      <c r="A95" s="40"/>
      <c r="B95" s="41"/>
      <c r="C95" s="42"/>
      <c r="D95" s="233" t="s">
        <v>147</v>
      </c>
      <c r="E95" s="42"/>
      <c r="F95" s="234" t="s">
        <v>1831</v>
      </c>
      <c r="G95" s="42"/>
      <c r="H95" s="42"/>
      <c r="I95" s="138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82</v>
      </c>
    </row>
    <row r="96" s="13" customFormat="1">
      <c r="A96" s="13"/>
      <c r="B96" s="237"/>
      <c r="C96" s="238"/>
      <c r="D96" s="233" t="s">
        <v>149</v>
      </c>
      <c r="E96" s="239" t="s">
        <v>19</v>
      </c>
      <c r="F96" s="240" t="s">
        <v>2654</v>
      </c>
      <c r="G96" s="238"/>
      <c r="H96" s="241">
        <v>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7" t="s">
        <v>149</v>
      </c>
      <c r="AU96" s="247" t="s">
        <v>82</v>
      </c>
      <c r="AV96" s="13" t="s">
        <v>82</v>
      </c>
      <c r="AW96" s="13" t="s">
        <v>33</v>
      </c>
      <c r="AX96" s="13" t="s">
        <v>72</v>
      </c>
      <c r="AY96" s="247" t="s">
        <v>138</v>
      </c>
    </row>
    <row r="97" s="12" customFormat="1" ht="22.8" customHeight="1">
      <c r="A97" s="12"/>
      <c r="B97" s="204"/>
      <c r="C97" s="205"/>
      <c r="D97" s="206" t="s">
        <v>71</v>
      </c>
      <c r="E97" s="218" t="s">
        <v>671</v>
      </c>
      <c r="F97" s="218" t="s">
        <v>672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SUM(P98:P106)</f>
        <v>0</v>
      </c>
      <c r="Q97" s="212"/>
      <c r="R97" s="213">
        <f>SUM(R98:R106)</f>
        <v>0</v>
      </c>
      <c r="S97" s="212"/>
      <c r="T97" s="214">
        <f>SUM(T98:T106)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5" t="s">
        <v>168</v>
      </c>
      <c r="AT97" s="216" t="s">
        <v>71</v>
      </c>
      <c r="AU97" s="216" t="s">
        <v>80</v>
      </c>
      <c r="AY97" s="215" t="s">
        <v>138</v>
      </c>
      <c r="BK97" s="217">
        <f>SUM(BK98:BK106)</f>
        <v>0</v>
      </c>
    </row>
    <row r="98" s="2" customFormat="1" ht="16.5" customHeight="1">
      <c r="A98" s="40"/>
      <c r="B98" s="41"/>
      <c r="C98" s="220" t="s">
        <v>145</v>
      </c>
      <c r="D98" s="220" t="s">
        <v>140</v>
      </c>
      <c r="E98" s="221" t="s">
        <v>2655</v>
      </c>
      <c r="F98" s="222" t="s">
        <v>672</v>
      </c>
      <c r="G98" s="223" t="s">
        <v>675</v>
      </c>
      <c r="H98" s="224">
        <v>1</v>
      </c>
      <c r="I98" s="225"/>
      <c r="J98" s="226">
        <f>ROUND(I98*H98,2)</f>
        <v>0</v>
      </c>
      <c r="K98" s="222" t="s">
        <v>144</v>
      </c>
      <c r="L98" s="46"/>
      <c r="M98" s="227" t="s">
        <v>19</v>
      </c>
      <c r="N98" s="228" t="s">
        <v>43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668</v>
      </c>
      <c r="AT98" s="231" t="s">
        <v>140</v>
      </c>
      <c r="AU98" s="231" t="s">
        <v>82</v>
      </c>
      <c r="AY98" s="19" t="s">
        <v>138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80</v>
      </c>
      <c r="BK98" s="232">
        <f>ROUND(I98*H98,2)</f>
        <v>0</v>
      </c>
      <c r="BL98" s="19" t="s">
        <v>668</v>
      </c>
      <c r="BM98" s="231" t="s">
        <v>2656</v>
      </c>
    </row>
    <row r="99" s="2" customFormat="1">
      <c r="A99" s="40"/>
      <c r="B99" s="41"/>
      <c r="C99" s="42"/>
      <c r="D99" s="233" t="s">
        <v>147</v>
      </c>
      <c r="E99" s="42"/>
      <c r="F99" s="234" t="s">
        <v>672</v>
      </c>
      <c r="G99" s="42"/>
      <c r="H99" s="42"/>
      <c r="I99" s="138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82</v>
      </c>
    </row>
    <row r="100" s="13" customFormat="1">
      <c r="A100" s="13"/>
      <c r="B100" s="237"/>
      <c r="C100" s="238"/>
      <c r="D100" s="233" t="s">
        <v>149</v>
      </c>
      <c r="E100" s="239" t="s">
        <v>19</v>
      </c>
      <c r="F100" s="240" t="s">
        <v>2657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149</v>
      </c>
      <c r="AU100" s="247" t="s">
        <v>82</v>
      </c>
      <c r="AV100" s="13" t="s">
        <v>82</v>
      </c>
      <c r="AW100" s="13" t="s">
        <v>33</v>
      </c>
      <c r="AX100" s="13" t="s">
        <v>72</v>
      </c>
      <c r="AY100" s="247" t="s">
        <v>138</v>
      </c>
    </row>
    <row r="101" s="2" customFormat="1" ht="16.5" customHeight="1">
      <c r="A101" s="40"/>
      <c r="B101" s="41"/>
      <c r="C101" s="220" t="s">
        <v>168</v>
      </c>
      <c r="D101" s="220" t="s">
        <v>140</v>
      </c>
      <c r="E101" s="221" t="s">
        <v>673</v>
      </c>
      <c r="F101" s="222" t="s">
        <v>674</v>
      </c>
      <c r="G101" s="223" t="s">
        <v>526</v>
      </c>
      <c r="H101" s="224">
        <v>2</v>
      </c>
      <c r="I101" s="225"/>
      <c r="J101" s="226">
        <f>ROUND(I101*H101,2)</f>
        <v>0</v>
      </c>
      <c r="K101" s="222" t="s">
        <v>144</v>
      </c>
      <c r="L101" s="46"/>
      <c r="M101" s="227" t="s">
        <v>19</v>
      </c>
      <c r="N101" s="228" t="s">
        <v>43</v>
      </c>
      <c r="O101" s="8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668</v>
      </c>
      <c r="AT101" s="231" t="s">
        <v>140</v>
      </c>
      <c r="AU101" s="231" t="s">
        <v>82</v>
      </c>
      <c r="AY101" s="19" t="s">
        <v>138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9" t="s">
        <v>80</v>
      </c>
      <c r="BK101" s="232">
        <f>ROUND(I101*H101,2)</f>
        <v>0</v>
      </c>
      <c r="BL101" s="19" t="s">
        <v>668</v>
      </c>
      <c r="BM101" s="231" t="s">
        <v>2658</v>
      </c>
    </row>
    <row r="102" s="2" customFormat="1">
      <c r="A102" s="40"/>
      <c r="B102" s="41"/>
      <c r="C102" s="42"/>
      <c r="D102" s="233" t="s">
        <v>147</v>
      </c>
      <c r="E102" s="42"/>
      <c r="F102" s="234" t="s">
        <v>674</v>
      </c>
      <c r="G102" s="42"/>
      <c r="H102" s="42"/>
      <c r="I102" s="138"/>
      <c r="J102" s="42"/>
      <c r="K102" s="42"/>
      <c r="L102" s="46"/>
      <c r="M102" s="235"/>
      <c r="N102" s="23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82</v>
      </c>
    </row>
    <row r="103" s="13" customFormat="1">
      <c r="A103" s="13"/>
      <c r="B103" s="237"/>
      <c r="C103" s="238"/>
      <c r="D103" s="233" t="s">
        <v>149</v>
      </c>
      <c r="E103" s="239" t="s">
        <v>19</v>
      </c>
      <c r="F103" s="240" t="s">
        <v>2659</v>
      </c>
      <c r="G103" s="238"/>
      <c r="H103" s="241">
        <v>2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149</v>
      </c>
      <c r="AU103" s="247" t="s">
        <v>82</v>
      </c>
      <c r="AV103" s="13" t="s">
        <v>82</v>
      </c>
      <c r="AW103" s="13" t="s">
        <v>33</v>
      </c>
      <c r="AX103" s="13" t="s">
        <v>72</v>
      </c>
      <c r="AY103" s="247" t="s">
        <v>138</v>
      </c>
    </row>
    <row r="104" s="2" customFormat="1" ht="16.5" customHeight="1">
      <c r="A104" s="40"/>
      <c r="B104" s="41"/>
      <c r="C104" s="220" t="s">
        <v>175</v>
      </c>
      <c r="D104" s="220" t="s">
        <v>140</v>
      </c>
      <c r="E104" s="221" t="s">
        <v>2660</v>
      </c>
      <c r="F104" s="222" t="s">
        <v>2661</v>
      </c>
      <c r="G104" s="223" t="s">
        <v>526</v>
      </c>
      <c r="H104" s="224">
        <v>2</v>
      </c>
      <c r="I104" s="225"/>
      <c r="J104" s="226">
        <f>ROUND(I104*H104,2)</f>
        <v>0</v>
      </c>
      <c r="K104" s="222" t="s">
        <v>144</v>
      </c>
      <c r="L104" s="46"/>
      <c r="M104" s="227" t="s">
        <v>19</v>
      </c>
      <c r="N104" s="228" t="s">
        <v>43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668</v>
      </c>
      <c r="AT104" s="231" t="s">
        <v>140</v>
      </c>
      <c r="AU104" s="231" t="s">
        <v>82</v>
      </c>
      <c r="AY104" s="19" t="s">
        <v>138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9" t="s">
        <v>80</v>
      </c>
      <c r="BK104" s="232">
        <f>ROUND(I104*H104,2)</f>
        <v>0</v>
      </c>
      <c r="BL104" s="19" t="s">
        <v>668</v>
      </c>
      <c r="BM104" s="231" t="s">
        <v>2662</v>
      </c>
    </row>
    <row r="105" s="2" customFormat="1">
      <c r="A105" s="40"/>
      <c r="B105" s="41"/>
      <c r="C105" s="42"/>
      <c r="D105" s="233" t="s">
        <v>147</v>
      </c>
      <c r="E105" s="42"/>
      <c r="F105" s="234" t="s">
        <v>2661</v>
      </c>
      <c r="G105" s="42"/>
      <c r="H105" s="42"/>
      <c r="I105" s="138"/>
      <c r="J105" s="42"/>
      <c r="K105" s="42"/>
      <c r="L105" s="46"/>
      <c r="M105" s="235"/>
      <c r="N105" s="23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82</v>
      </c>
    </row>
    <row r="106" s="13" customFormat="1">
      <c r="A106" s="13"/>
      <c r="B106" s="237"/>
      <c r="C106" s="238"/>
      <c r="D106" s="233" t="s">
        <v>149</v>
      </c>
      <c r="E106" s="239" t="s">
        <v>19</v>
      </c>
      <c r="F106" s="240" t="s">
        <v>2663</v>
      </c>
      <c r="G106" s="238"/>
      <c r="H106" s="241">
        <v>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149</v>
      </c>
      <c r="AU106" s="247" t="s">
        <v>82</v>
      </c>
      <c r="AV106" s="13" t="s">
        <v>82</v>
      </c>
      <c r="AW106" s="13" t="s">
        <v>33</v>
      </c>
      <c r="AX106" s="13" t="s">
        <v>72</v>
      </c>
      <c r="AY106" s="247" t="s">
        <v>138</v>
      </c>
    </row>
    <row r="107" s="12" customFormat="1" ht="22.8" customHeight="1">
      <c r="A107" s="12"/>
      <c r="B107" s="204"/>
      <c r="C107" s="205"/>
      <c r="D107" s="206" t="s">
        <v>71</v>
      </c>
      <c r="E107" s="218" t="s">
        <v>678</v>
      </c>
      <c r="F107" s="218" t="s">
        <v>679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SUM(P108:P121)</f>
        <v>0</v>
      </c>
      <c r="Q107" s="212"/>
      <c r="R107" s="213">
        <f>SUM(R108:R121)</f>
        <v>0</v>
      </c>
      <c r="S107" s="212"/>
      <c r="T107" s="214">
        <f>SUM(T108:T121)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5" t="s">
        <v>168</v>
      </c>
      <c r="AT107" s="216" t="s">
        <v>71</v>
      </c>
      <c r="AU107" s="216" t="s">
        <v>80</v>
      </c>
      <c r="AY107" s="215" t="s">
        <v>138</v>
      </c>
      <c r="BK107" s="217">
        <f>SUM(BK108:BK121)</f>
        <v>0</v>
      </c>
    </row>
    <row r="108" s="2" customFormat="1" ht="16.5" customHeight="1">
      <c r="A108" s="40"/>
      <c r="B108" s="41"/>
      <c r="C108" s="220" t="s">
        <v>181</v>
      </c>
      <c r="D108" s="220" t="s">
        <v>140</v>
      </c>
      <c r="E108" s="221" t="s">
        <v>2664</v>
      </c>
      <c r="F108" s="222" t="s">
        <v>2665</v>
      </c>
      <c r="G108" s="223" t="s">
        <v>675</v>
      </c>
      <c r="H108" s="224">
        <v>1</v>
      </c>
      <c r="I108" s="225"/>
      <c r="J108" s="226">
        <f>ROUND(I108*H108,2)</f>
        <v>0</v>
      </c>
      <c r="K108" s="222" t="s">
        <v>144</v>
      </c>
      <c r="L108" s="46"/>
      <c r="M108" s="227" t="s">
        <v>19</v>
      </c>
      <c r="N108" s="228" t="s">
        <v>43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668</v>
      </c>
      <c r="AT108" s="231" t="s">
        <v>140</v>
      </c>
      <c r="AU108" s="231" t="s">
        <v>82</v>
      </c>
      <c r="AY108" s="19" t="s">
        <v>138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80</v>
      </c>
      <c r="BK108" s="232">
        <f>ROUND(I108*H108,2)</f>
        <v>0</v>
      </c>
      <c r="BL108" s="19" t="s">
        <v>668</v>
      </c>
      <c r="BM108" s="231" t="s">
        <v>2666</v>
      </c>
    </row>
    <row r="109" s="2" customFormat="1">
      <c r="A109" s="40"/>
      <c r="B109" s="41"/>
      <c r="C109" s="42"/>
      <c r="D109" s="233" t="s">
        <v>147</v>
      </c>
      <c r="E109" s="42"/>
      <c r="F109" s="234" t="s">
        <v>2665</v>
      </c>
      <c r="G109" s="42"/>
      <c r="H109" s="42"/>
      <c r="I109" s="138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82</v>
      </c>
    </row>
    <row r="110" s="14" customFormat="1">
      <c r="A110" s="14"/>
      <c r="B110" s="249"/>
      <c r="C110" s="250"/>
      <c r="D110" s="233" t="s">
        <v>149</v>
      </c>
      <c r="E110" s="251" t="s">
        <v>19</v>
      </c>
      <c r="F110" s="252" t="s">
        <v>2667</v>
      </c>
      <c r="G110" s="250"/>
      <c r="H110" s="251" t="s">
        <v>19</v>
      </c>
      <c r="I110" s="253"/>
      <c r="J110" s="250"/>
      <c r="K110" s="250"/>
      <c r="L110" s="254"/>
      <c r="M110" s="255"/>
      <c r="N110" s="256"/>
      <c r="O110" s="256"/>
      <c r="P110" s="256"/>
      <c r="Q110" s="256"/>
      <c r="R110" s="256"/>
      <c r="S110" s="256"/>
      <c r="T110" s="25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8" t="s">
        <v>149</v>
      </c>
      <c r="AU110" s="258" t="s">
        <v>82</v>
      </c>
      <c r="AV110" s="14" t="s">
        <v>80</v>
      </c>
      <c r="AW110" s="14" t="s">
        <v>33</v>
      </c>
      <c r="AX110" s="14" t="s">
        <v>72</v>
      </c>
      <c r="AY110" s="258" t="s">
        <v>138</v>
      </c>
    </row>
    <row r="111" s="13" customFormat="1">
      <c r="A111" s="13"/>
      <c r="B111" s="237"/>
      <c r="C111" s="238"/>
      <c r="D111" s="233" t="s">
        <v>149</v>
      </c>
      <c r="E111" s="239" t="s">
        <v>19</v>
      </c>
      <c r="F111" s="240" t="s">
        <v>2668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149</v>
      </c>
      <c r="AU111" s="247" t="s">
        <v>82</v>
      </c>
      <c r="AV111" s="13" t="s">
        <v>82</v>
      </c>
      <c r="AW111" s="13" t="s">
        <v>33</v>
      </c>
      <c r="AX111" s="13" t="s">
        <v>72</v>
      </c>
      <c r="AY111" s="247" t="s">
        <v>138</v>
      </c>
    </row>
    <row r="112" s="2" customFormat="1" ht="16.5" customHeight="1">
      <c r="A112" s="40"/>
      <c r="B112" s="41"/>
      <c r="C112" s="220" t="s">
        <v>188</v>
      </c>
      <c r="D112" s="220" t="s">
        <v>140</v>
      </c>
      <c r="E112" s="221" t="s">
        <v>2669</v>
      </c>
      <c r="F112" s="222" t="s">
        <v>2670</v>
      </c>
      <c r="G112" s="223" t="s">
        <v>526</v>
      </c>
      <c r="H112" s="224">
        <v>10</v>
      </c>
      <c r="I112" s="225"/>
      <c r="J112" s="226">
        <f>ROUND(I112*H112,2)</f>
        <v>0</v>
      </c>
      <c r="K112" s="222" t="s">
        <v>144</v>
      </c>
      <c r="L112" s="46"/>
      <c r="M112" s="227" t="s">
        <v>19</v>
      </c>
      <c r="N112" s="228" t="s">
        <v>43</v>
      </c>
      <c r="O112" s="8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668</v>
      </c>
      <c r="AT112" s="231" t="s">
        <v>140</v>
      </c>
      <c r="AU112" s="231" t="s">
        <v>82</v>
      </c>
      <c r="AY112" s="19" t="s">
        <v>138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9" t="s">
        <v>80</v>
      </c>
      <c r="BK112" s="232">
        <f>ROUND(I112*H112,2)</f>
        <v>0</v>
      </c>
      <c r="BL112" s="19" t="s">
        <v>668</v>
      </c>
      <c r="BM112" s="231" t="s">
        <v>2671</v>
      </c>
    </row>
    <row r="113" s="2" customFormat="1">
      <c r="A113" s="40"/>
      <c r="B113" s="41"/>
      <c r="C113" s="42"/>
      <c r="D113" s="233" t="s">
        <v>147</v>
      </c>
      <c r="E113" s="42"/>
      <c r="F113" s="234" t="s">
        <v>2670</v>
      </c>
      <c r="G113" s="42"/>
      <c r="H113" s="42"/>
      <c r="I113" s="138"/>
      <c r="J113" s="42"/>
      <c r="K113" s="42"/>
      <c r="L113" s="46"/>
      <c r="M113" s="235"/>
      <c r="N113" s="23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147</v>
      </c>
      <c r="AU113" s="19" t="s">
        <v>82</v>
      </c>
    </row>
    <row r="114" s="13" customFormat="1">
      <c r="A114" s="13"/>
      <c r="B114" s="237"/>
      <c r="C114" s="238"/>
      <c r="D114" s="233" t="s">
        <v>149</v>
      </c>
      <c r="E114" s="239" t="s">
        <v>19</v>
      </c>
      <c r="F114" s="240" t="s">
        <v>2672</v>
      </c>
      <c r="G114" s="238"/>
      <c r="H114" s="241">
        <v>10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149</v>
      </c>
      <c r="AU114" s="247" t="s">
        <v>82</v>
      </c>
      <c r="AV114" s="13" t="s">
        <v>82</v>
      </c>
      <c r="AW114" s="13" t="s">
        <v>33</v>
      </c>
      <c r="AX114" s="13" t="s">
        <v>72</v>
      </c>
      <c r="AY114" s="247" t="s">
        <v>138</v>
      </c>
    </row>
    <row r="115" s="2" customFormat="1" ht="16.5" customHeight="1">
      <c r="A115" s="40"/>
      <c r="B115" s="41"/>
      <c r="C115" s="220" t="s">
        <v>194</v>
      </c>
      <c r="D115" s="220" t="s">
        <v>140</v>
      </c>
      <c r="E115" s="221" t="s">
        <v>2673</v>
      </c>
      <c r="F115" s="222" t="s">
        <v>2674</v>
      </c>
      <c r="G115" s="223" t="s">
        <v>675</v>
      </c>
      <c r="H115" s="224">
        <v>1</v>
      </c>
      <c r="I115" s="225"/>
      <c r="J115" s="226">
        <f>ROUND(I115*H115,2)</f>
        <v>0</v>
      </c>
      <c r="K115" s="222" t="s">
        <v>144</v>
      </c>
      <c r="L115" s="46"/>
      <c r="M115" s="227" t="s">
        <v>19</v>
      </c>
      <c r="N115" s="228" t="s">
        <v>43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668</v>
      </c>
      <c r="AT115" s="231" t="s">
        <v>140</v>
      </c>
      <c r="AU115" s="231" t="s">
        <v>82</v>
      </c>
      <c r="AY115" s="19" t="s">
        <v>138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80</v>
      </c>
      <c r="BK115" s="232">
        <f>ROUND(I115*H115,2)</f>
        <v>0</v>
      </c>
      <c r="BL115" s="19" t="s">
        <v>668</v>
      </c>
      <c r="BM115" s="231" t="s">
        <v>2675</v>
      </c>
    </row>
    <row r="116" s="2" customFormat="1">
      <c r="A116" s="40"/>
      <c r="B116" s="41"/>
      <c r="C116" s="42"/>
      <c r="D116" s="233" t="s">
        <v>147</v>
      </c>
      <c r="E116" s="42"/>
      <c r="F116" s="234" t="s">
        <v>2674</v>
      </c>
      <c r="G116" s="42"/>
      <c r="H116" s="42"/>
      <c r="I116" s="138"/>
      <c r="J116" s="42"/>
      <c r="K116" s="42"/>
      <c r="L116" s="46"/>
      <c r="M116" s="235"/>
      <c r="N116" s="23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82</v>
      </c>
    </row>
    <row r="117" s="13" customFormat="1">
      <c r="A117" s="13"/>
      <c r="B117" s="237"/>
      <c r="C117" s="238"/>
      <c r="D117" s="233" t="s">
        <v>149</v>
      </c>
      <c r="E117" s="239" t="s">
        <v>19</v>
      </c>
      <c r="F117" s="240" t="s">
        <v>2676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149</v>
      </c>
      <c r="AU117" s="247" t="s">
        <v>82</v>
      </c>
      <c r="AV117" s="13" t="s">
        <v>82</v>
      </c>
      <c r="AW117" s="13" t="s">
        <v>33</v>
      </c>
      <c r="AX117" s="13" t="s">
        <v>72</v>
      </c>
      <c r="AY117" s="247" t="s">
        <v>138</v>
      </c>
    </row>
    <row r="118" s="2" customFormat="1" ht="16.5" customHeight="1">
      <c r="A118" s="40"/>
      <c r="B118" s="41"/>
      <c r="C118" s="220" t="s">
        <v>203</v>
      </c>
      <c r="D118" s="220" t="s">
        <v>140</v>
      </c>
      <c r="E118" s="221" t="s">
        <v>2677</v>
      </c>
      <c r="F118" s="222" t="s">
        <v>2678</v>
      </c>
      <c r="G118" s="223" t="s">
        <v>2679</v>
      </c>
      <c r="H118" s="224">
        <v>6455630</v>
      </c>
      <c r="I118" s="225"/>
      <c r="J118" s="226">
        <f>ROUND(I118*H118,2)</f>
        <v>0</v>
      </c>
      <c r="K118" s="222" t="s">
        <v>144</v>
      </c>
      <c r="L118" s="46"/>
      <c r="M118" s="227" t="s">
        <v>19</v>
      </c>
      <c r="N118" s="228" t="s">
        <v>43</v>
      </c>
      <c r="O118" s="8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668</v>
      </c>
      <c r="AT118" s="231" t="s">
        <v>140</v>
      </c>
      <c r="AU118" s="231" t="s">
        <v>82</v>
      </c>
      <c r="AY118" s="19" t="s">
        <v>138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9" t="s">
        <v>80</v>
      </c>
      <c r="BK118" s="232">
        <f>ROUND(I118*H118,2)</f>
        <v>0</v>
      </c>
      <c r="BL118" s="19" t="s">
        <v>668</v>
      </c>
      <c r="BM118" s="231" t="s">
        <v>2680</v>
      </c>
    </row>
    <row r="119" s="2" customFormat="1">
      <c r="A119" s="40"/>
      <c r="B119" s="41"/>
      <c r="C119" s="42"/>
      <c r="D119" s="233" t="s">
        <v>147</v>
      </c>
      <c r="E119" s="42"/>
      <c r="F119" s="234" t="s">
        <v>2678</v>
      </c>
      <c r="G119" s="42"/>
      <c r="H119" s="42"/>
      <c r="I119" s="138"/>
      <c r="J119" s="42"/>
      <c r="K119" s="42"/>
      <c r="L119" s="46"/>
      <c r="M119" s="235"/>
      <c r="N119" s="23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147</v>
      </c>
      <c r="AU119" s="19" t="s">
        <v>82</v>
      </c>
    </row>
    <row r="120" s="14" customFormat="1">
      <c r="A120" s="14"/>
      <c r="B120" s="249"/>
      <c r="C120" s="250"/>
      <c r="D120" s="233" t="s">
        <v>149</v>
      </c>
      <c r="E120" s="251" t="s">
        <v>19</v>
      </c>
      <c r="F120" s="252" t="s">
        <v>2681</v>
      </c>
      <c r="G120" s="250"/>
      <c r="H120" s="251" t="s">
        <v>19</v>
      </c>
      <c r="I120" s="253"/>
      <c r="J120" s="250"/>
      <c r="K120" s="250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149</v>
      </c>
      <c r="AU120" s="258" t="s">
        <v>82</v>
      </c>
      <c r="AV120" s="14" t="s">
        <v>80</v>
      </c>
      <c r="AW120" s="14" t="s">
        <v>33</v>
      </c>
      <c r="AX120" s="14" t="s">
        <v>72</v>
      </c>
      <c r="AY120" s="258" t="s">
        <v>138</v>
      </c>
    </row>
    <row r="121" s="13" customFormat="1">
      <c r="A121" s="13"/>
      <c r="B121" s="237"/>
      <c r="C121" s="238"/>
      <c r="D121" s="233" t="s">
        <v>149</v>
      </c>
      <c r="E121" s="239" t="s">
        <v>19</v>
      </c>
      <c r="F121" s="240" t="s">
        <v>2682</v>
      </c>
      <c r="G121" s="238"/>
      <c r="H121" s="241">
        <v>6455630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149</v>
      </c>
      <c r="AU121" s="247" t="s">
        <v>82</v>
      </c>
      <c r="AV121" s="13" t="s">
        <v>82</v>
      </c>
      <c r="AW121" s="13" t="s">
        <v>33</v>
      </c>
      <c r="AX121" s="13" t="s">
        <v>72</v>
      </c>
      <c r="AY121" s="247" t="s">
        <v>138</v>
      </c>
    </row>
    <row r="122" s="12" customFormat="1" ht="22.8" customHeight="1">
      <c r="A122" s="12"/>
      <c r="B122" s="204"/>
      <c r="C122" s="205"/>
      <c r="D122" s="206" t="s">
        <v>71</v>
      </c>
      <c r="E122" s="218" t="s">
        <v>2683</v>
      </c>
      <c r="F122" s="218" t="s">
        <v>2684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SUM(P123:P128)</f>
        <v>0</v>
      </c>
      <c r="Q122" s="212"/>
      <c r="R122" s="213">
        <f>SUM(R123:R128)</f>
        <v>0</v>
      </c>
      <c r="S122" s="212"/>
      <c r="T122" s="214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168</v>
      </c>
      <c r="AT122" s="216" t="s">
        <v>71</v>
      </c>
      <c r="AU122" s="216" t="s">
        <v>80</v>
      </c>
      <c r="AY122" s="215" t="s">
        <v>138</v>
      </c>
      <c r="BK122" s="217">
        <f>SUM(BK123:BK128)</f>
        <v>0</v>
      </c>
    </row>
    <row r="123" s="2" customFormat="1" ht="16.5" customHeight="1">
      <c r="A123" s="40"/>
      <c r="B123" s="41"/>
      <c r="C123" s="220" t="s">
        <v>213</v>
      </c>
      <c r="D123" s="220" t="s">
        <v>140</v>
      </c>
      <c r="E123" s="221" t="s">
        <v>2685</v>
      </c>
      <c r="F123" s="222" t="s">
        <v>2684</v>
      </c>
      <c r="G123" s="223" t="s">
        <v>675</v>
      </c>
      <c r="H123" s="224">
        <v>1</v>
      </c>
      <c r="I123" s="225"/>
      <c r="J123" s="226">
        <f>ROUND(I123*H123,2)</f>
        <v>0</v>
      </c>
      <c r="K123" s="222" t="s">
        <v>144</v>
      </c>
      <c r="L123" s="46"/>
      <c r="M123" s="227" t="s">
        <v>19</v>
      </c>
      <c r="N123" s="228" t="s">
        <v>43</v>
      </c>
      <c r="O123" s="8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668</v>
      </c>
      <c r="AT123" s="231" t="s">
        <v>140</v>
      </c>
      <c r="AU123" s="231" t="s">
        <v>82</v>
      </c>
      <c r="AY123" s="19" t="s">
        <v>138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9" t="s">
        <v>80</v>
      </c>
      <c r="BK123" s="232">
        <f>ROUND(I123*H123,2)</f>
        <v>0</v>
      </c>
      <c r="BL123" s="19" t="s">
        <v>668</v>
      </c>
      <c r="BM123" s="231" t="s">
        <v>2686</v>
      </c>
    </row>
    <row r="124" s="2" customFormat="1">
      <c r="A124" s="40"/>
      <c r="B124" s="41"/>
      <c r="C124" s="42"/>
      <c r="D124" s="233" t="s">
        <v>147</v>
      </c>
      <c r="E124" s="42"/>
      <c r="F124" s="234" t="s">
        <v>2684</v>
      </c>
      <c r="G124" s="42"/>
      <c r="H124" s="42"/>
      <c r="I124" s="138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82</v>
      </c>
    </row>
    <row r="125" s="2" customFormat="1" ht="16.5" customHeight="1">
      <c r="A125" s="40"/>
      <c r="B125" s="41"/>
      <c r="C125" s="220" t="s">
        <v>219</v>
      </c>
      <c r="D125" s="220" t="s">
        <v>140</v>
      </c>
      <c r="E125" s="221" t="s">
        <v>2687</v>
      </c>
      <c r="F125" s="222" t="s">
        <v>2688</v>
      </c>
      <c r="G125" s="223" t="s">
        <v>2679</v>
      </c>
      <c r="H125" s="224">
        <v>250000</v>
      </c>
      <c r="I125" s="225"/>
      <c r="J125" s="226">
        <f>ROUND(I125*H125,2)</f>
        <v>0</v>
      </c>
      <c r="K125" s="222" t="s">
        <v>144</v>
      </c>
      <c r="L125" s="46"/>
      <c r="M125" s="227" t="s">
        <v>19</v>
      </c>
      <c r="N125" s="228" t="s">
        <v>43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668</v>
      </c>
      <c r="AT125" s="231" t="s">
        <v>140</v>
      </c>
      <c r="AU125" s="231" t="s">
        <v>82</v>
      </c>
      <c r="AY125" s="19" t="s">
        <v>138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80</v>
      </c>
      <c r="BK125" s="232">
        <f>ROUND(I125*H125,2)</f>
        <v>0</v>
      </c>
      <c r="BL125" s="19" t="s">
        <v>668</v>
      </c>
      <c r="BM125" s="231" t="s">
        <v>2689</v>
      </c>
    </row>
    <row r="126" s="2" customFormat="1">
      <c r="A126" s="40"/>
      <c r="B126" s="41"/>
      <c r="C126" s="42"/>
      <c r="D126" s="233" t="s">
        <v>147</v>
      </c>
      <c r="E126" s="42"/>
      <c r="F126" s="234" t="s">
        <v>2688</v>
      </c>
      <c r="G126" s="42"/>
      <c r="H126" s="42"/>
      <c r="I126" s="138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82</v>
      </c>
    </row>
    <row r="127" s="14" customFormat="1">
      <c r="A127" s="14"/>
      <c r="B127" s="249"/>
      <c r="C127" s="250"/>
      <c r="D127" s="233" t="s">
        <v>149</v>
      </c>
      <c r="E127" s="251" t="s">
        <v>19</v>
      </c>
      <c r="F127" s="252" t="s">
        <v>2690</v>
      </c>
      <c r="G127" s="250"/>
      <c r="H127" s="251" t="s">
        <v>19</v>
      </c>
      <c r="I127" s="253"/>
      <c r="J127" s="250"/>
      <c r="K127" s="250"/>
      <c r="L127" s="254"/>
      <c r="M127" s="255"/>
      <c r="N127" s="256"/>
      <c r="O127" s="256"/>
      <c r="P127" s="256"/>
      <c r="Q127" s="256"/>
      <c r="R127" s="256"/>
      <c r="S127" s="256"/>
      <c r="T127" s="25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8" t="s">
        <v>149</v>
      </c>
      <c r="AU127" s="258" t="s">
        <v>82</v>
      </c>
      <c r="AV127" s="14" t="s">
        <v>80</v>
      </c>
      <c r="AW127" s="14" t="s">
        <v>33</v>
      </c>
      <c r="AX127" s="14" t="s">
        <v>72</v>
      </c>
      <c r="AY127" s="258" t="s">
        <v>138</v>
      </c>
    </row>
    <row r="128" s="13" customFormat="1">
      <c r="A128" s="13"/>
      <c r="B128" s="237"/>
      <c r="C128" s="238"/>
      <c r="D128" s="233" t="s">
        <v>149</v>
      </c>
      <c r="E128" s="239" t="s">
        <v>19</v>
      </c>
      <c r="F128" s="240" t="s">
        <v>2691</v>
      </c>
      <c r="G128" s="238"/>
      <c r="H128" s="241">
        <v>250000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149</v>
      </c>
      <c r="AU128" s="247" t="s">
        <v>82</v>
      </c>
      <c r="AV128" s="13" t="s">
        <v>82</v>
      </c>
      <c r="AW128" s="13" t="s">
        <v>33</v>
      </c>
      <c r="AX128" s="13" t="s">
        <v>72</v>
      </c>
      <c r="AY128" s="247" t="s">
        <v>138</v>
      </c>
    </row>
    <row r="129" s="12" customFormat="1" ht="22.8" customHeight="1">
      <c r="A129" s="12"/>
      <c r="B129" s="204"/>
      <c r="C129" s="205"/>
      <c r="D129" s="206" t="s">
        <v>71</v>
      </c>
      <c r="E129" s="218" t="s">
        <v>1834</v>
      </c>
      <c r="F129" s="218" t="s">
        <v>1835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SUM(P130:P131)</f>
        <v>0</v>
      </c>
      <c r="Q129" s="212"/>
      <c r="R129" s="213">
        <f>SUM(R130:R131)</f>
        <v>0</v>
      </c>
      <c r="S129" s="212"/>
      <c r="T129" s="214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168</v>
      </c>
      <c r="AT129" s="216" t="s">
        <v>71</v>
      </c>
      <c r="AU129" s="216" t="s">
        <v>80</v>
      </c>
      <c r="AY129" s="215" t="s">
        <v>138</v>
      </c>
      <c r="BK129" s="217">
        <f>SUM(BK130:BK131)</f>
        <v>0</v>
      </c>
    </row>
    <row r="130" s="2" customFormat="1" ht="16.5" customHeight="1">
      <c r="A130" s="40"/>
      <c r="B130" s="41"/>
      <c r="C130" s="220" t="s">
        <v>225</v>
      </c>
      <c r="D130" s="220" t="s">
        <v>140</v>
      </c>
      <c r="E130" s="221" t="s">
        <v>1837</v>
      </c>
      <c r="F130" s="222" t="s">
        <v>1835</v>
      </c>
      <c r="G130" s="223" t="s">
        <v>675</v>
      </c>
      <c r="H130" s="224">
        <v>1</v>
      </c>
      <c r="I130" s="225"/>
      <c r="J130" s="226">
        <f>ROUND(I130*H130,2)</f>
        <v>0</v>
      </c>
      <c r="K130" s="222" t="s">
        <v>144</v>
      </c>
      <c r="L130" s="46"/>
      <c r="M130" s="227" t="s">
        <v>19</v>
      </c>
      <c r="N130" s="228" t="s">
        <v>43</v>
      </c>
      <c r="O130" s="8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668</v>
      </c>
      <c r="AT130" s="231" t="s">
        <v>140</v>
      </c>
      <c r="AU130" s="231" t="s">
        <v>82</v>
      </c>
      <c r="AY130" s="19" t="s">
        <v>138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9" t="s">
        <v>80</v>
      </c>
      <c r="BK130" s="232">
        <f>ROUND(I130*H130,2)</f>
        <v>0</v>
      </c>
      <c r="BL130" s="19" t="s">
        <v>668</v>
      </c>
      <c r="BM130" s="231" t="s">
        <v>2692</v>
      </c>
    </row>
    <row r="131" s="2" customFormat="1">
      <c r="A131" s="40"/>
      <c r="B131" s="41"/>
      <c r="C131" s="42"/>
      <c r="D131" s="233" t="s">
        <v>147</v>
      </c>
      <c r="E131" s="42"/>
      <c r="F131" s="234" t="s">
        <v>1835</v>
      </c>
      <c r="G131" s="42"/>
      <c r="H131" s="42"/>
      <c r="I131" s="138"/>
      <c r="J131" s="42"/>
      <c r="K131" s="42"/>
      <c r="L131" s="46"/>
      <c r="M131" s="235"/>
      <c r="N131" s="23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147</v>
      </c>
      <c r="AU131" s="19" t="s">
        <v>82</v>
      </c>
    </row>
    <row r="132" s="12" customFormat="1" ht="22.8" customHeight="1">
      <c r="A132" s="12"/>
      <c r="B132" s="204"/>
      <c r="C132" s="205"/>
      <c r="D132" s="206" t="s">
        <v>71</v>
      </c>
      <c r="E132" s="218" t="s">
        <v>1841</v>
      </c>
      <c r="F132" s="218" t="s">
        <v>1842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SUM(P133:P141)</f>
        <v>0</v>
      </c>
      <c r="Q132" s="212"/>
      <c r="R132" s="213">
        <f>SUM(R133:R141)</f>
        <v>0</v>
      </c>
      <c r="S132" s="212"/>
      <c r="T132" s="214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168</v>
      </c>
      <c r="AT132" s="216" t="s">
        <v>71</v>
      </c>
      <c r="AU132" s="216" t="s">
        <v>80</v>
      </c>
      <c r="AY132" s="215" t="s">
        <v>138</v>
      </c>
      <c r="BK132" s="217">
        <f>SUM(BK133:BK141)</f>
        <v>0</v>
      </c>
    </row>
    <row r="133" s="2" customFormat="1" ht="16.5" customHeight="1">
      <c r="A133" s="40"/>
      <c r="B133" s="41"/>
      <c r="C133" s="220" t="s">
        <v>232</v>
      </c>
      <c r="D133" s="220" t="s">
        <v>140</v>
      </c>
      <c r="E133" s="221" t="s">
        <v>2693</v>
      </c>
      <c r="F133" s="222" t="s">
        <v>2694</v>
      </c>
      <c r="G133" s="223" t="s">
        <v>675</v>
      </c>
      <c r="H133" s="224">
        <v>1</v>
      </c>
      <c r="I133" s="225"/>
      <c r="J133" s="226">
        <f>ROUND(I133*H133,2)</f>
        <v>0</v>
      </c>
      <c r="K133" s="222" t="s">
        <v>144</v>
      </c>
      <c r="L133" s="46"/>
      <c r="M133" s="227" t="s">
        <v>19</v>
      </c>
      <c r="N133" s="228" t="s">
        <v>43</v>
      </c>
      <c r="O133" s="8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1" t="s">
        <v>668</v>
      </c>
      <c r="AT133" s="231" t="s">
        <v>140</v>
      </c>
      <c r="AU133" s="231" t="s">
        <v>82</v>
      </c>
      <c r="AY133" s="19" t="s">
        <v>138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9" t="s">
        <v>80</v>
      </c>
      <c r="BK133" s="232">
        <f>ROUND(I133*H133,2)</f>
        <v>0</v>
      </c>
      <c r="BL133" s="19" t="s">
        <v>668</v>
      </c>
      <c r="BM133" s="231" t="s">
        <v>2695</v>
      </c>
    </row>
    <row r="134" s="2" customFormat="1">
      <c r="A134" s="40"/>
      <c r="B134" s="41"/>
      <c r="C134" s="42"/>
      <c r="D134" s="233" t="s">
        <v>147</v>
      </c>
      <c r="E134" s="42"/>
      <c r="F134" s="234" t="s">
        <v>2694</v>
      </c>
      <c r="G134" s="42"/>
      <c r="H134" s="42"/>
      <c r="I134" s="138"/>
      <c r="J134" s="42"/>
      <c r="K134" s="42"/>
      <c r="L134" s="46"/>
      <c r="M134" s="235"/>
      <c r="N134" s="23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147</v>
      </c>
      <c r="AU134" s="19" t="s">
        <v>82</v>
      </c>
    </row>
    <row r="135" s="13" customFormat="1">
      <c r="A135" s="13"/>
      <c r="B135" s="237"/>
      <c r="C135" s="238"/>
      <c r="D135" s="233" t="s">
        <v>149</v>
      </c>
      <c r="E135" s="239" t="s">
        <v>19</v>
      </c>
      <c r="F135" s="240" t="s">
        <v>2696</v>
      </c>
      <c r="G135" s="238"/>
      <c r="H135" s="241">
        <v>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149</v>
      </c>
      <c r="AU135" s="247" t="s">
        <v>82</v>
      </c>
      <c r="AV135" s="13" t="s">
        <v>82</v>
      </c>
      <c r="AW135" s="13" t="s">
        <v>33</v>
      </c>
      <c r="AX135" s="13" t="s">
        <v>72</v>
      </c>
      <c r="AY135" s="247" t="s">
        <v>138</v>
      </c>
    </row>
    <row r="136" s="2" customFormat="1" ht="16.5" customHeight="1">
      <c r="A136" s="40"/>
      <c r="B136" s="41"/>
      <c r="C136" s="220" t="s">
        <v>8</v>
      </c>
      <c r="D136" s="220" t="s">
        <v>140</v>
      </c>
      <c r="E136" s="221" t="s">
        <v>2697</v>
      </c>
      <c r="F136" s="222" t="s">
        <v>2698</v>
      </c>
      <c r="G136" s="223" t="s">
        <v>526</v>
      </c>
      <c r="H136" s="224">
        <v>1</v>
      </c>
      <c r="I136" s="225"/>
      <c r="J136" s="226">
        <f>ROUND(I136*H136,2)</f>
        <v>0</v>
      </c>
      <c r="K136" s="222" t="s">
        <v>144</v>
      </c>
      <c r="L136" s="46"/>
      <c r="M136" s="227" t="s">
        <v>19</v>
      </c>
      <c r="N136" s="228" t="s">
        <v>43</v>
      </c>
      <c r="O136" s="8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668</v>
      </c>
      <c r="AT136" s="231" t="s">
        <v>140</v>
      </c>
      <c r="AU136" s="231" t="s">
        <v>82</v>
      </c>
      <c r="AY136" s="19" t="s">
        <v>138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9" t="s">
        <v>80</v>
      </c>
      <c r="BK136" s="232">
        <f>ROUND(I136*H136,2)</f>
        <v>0</v>
      </c>
      <c r="BL136" s="19" t="s">
        <v>668</v>
      </c>
      <c r="BM136" s="231" t="s">
        <v>2699</v>
      </c>
    </row>
    <row r="137" s="2" customFormat="1">
      <c r="A137" s="40"/>
      <c r="B137" s="41"/>
      <c r="C137" s="42"/>
      <c r="D137" s="233" t="s">
        <v>147</v>
      </c>
      <c r="E137" s="42"/>
      <c r="F137" s="234" t="s">
        <v>2698</v>
      </c>
      <c r="G137" s="42"/>
      <c r="H137" s="42"/>
      <c r="I137" s="138"/>
      <c r="J137" s="42"/>
      <c r="K137" s="42"/>
      <c r="L137" s="46"/>
      <c r="M137" s="235"/>
      <c r="N137" s="23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82</v>
      </c>
    </row>
    <row r="138" s="13" customFormat="1">
      <c r="A138" s="13"/>
      <c r="B138" s="237"/>
      <c r="C138" s="238"/>
      <c r="D138" s="233" t="s">
        <v>149</v>
      </c>
      <c r="E138" s="239" t="s">
        <v>19</v>
      </c>
      <c r="F138" s="240" t="s">
        <v>2700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149</v>
      </c>
      <c r="AU138" s="247" t="s">
        <v>82</v>
      </c>
      <c r="AV138" s="13" t="s">
        <v>82</v>
      </c>
      <c r="AW138" s="13" t="s">
        <v>33</v>
      </c>
      <c r="AX138" s="13" t="s">
        <v>72</v>
      </c>
      <c r="AY138" s="247" t="s">
        <v>138</v>
      </c>
    </row>
    <row r="139" s="2" customFormat="1" ht="16.5" customHeight="1">
      <c r="A139" s="40"/>
      <c r="B139" s="41"/>
      <c r="C139" s="220" t="s">
        <v>248</v>
      </c>
      <c r="D139" s="220" t="s">
        <v>140</v>
      </c>
      <c r="E139" s="221" t="s">
        <v>2701</v>
      </c>
      <c r="F139" s="222" t="s">
        <v>2702</v>
      </c>
      <c r="G139" s="223" t="s">
        <v>675</v>
      </c>
      <c r="H139" s="224">
        <v>1</v>
      </c>
      <c r="I139" s="225"/>
      <c r="J139" s="226">
        <f>ROUND(I139*H139,2)</f>
        <v>0</v>
      </c>
      <c r="K139" s="222" t="s">
        <v>144</v>
      </c>
      <c r="L139" s="46"/>
      <c r="M139" s="227" t="s">
        <v>19</v>
      </c>
      <c r="N139" s="228" t="s">
        <v>43</v>
      </c>
      <c r="O139" s="8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668</v>
      </c>
      <c r="AT139" s="231" t="s">
        <v>140</v>
      </c>
      <c r="AU139" s="231" t="s">
        <v>82</v>
      </c>
      <c r="AY139" s="19" t="s">
        <v>138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9" t="s">
        <v>80</v>
      </c>
      <c r="BK139" s="232">
        <f>ROUND(I139*H139,2)</f>
        <v>0</v>
      </c>
      <c r="BL139" s="19" t="s">
        <v>668</v>
      </c>
      <c r="BM139" s="231" t="s">
        <v>2703</v>
      </c>
    </row>
    <row r="140" s="2" customFormat="1">
      <c r="A140" s="40"/>
      <c r="B140" s="41"/>
      <c r="C140" s="42"/>
      <c r="D140" s="233" t="s">
        <v>147</v>
      </c>
      <c r="E140" s="42"/>
      <c r="F140" s="234" t="s">
        <v>2702</v>
      </c>
      <c r="G140" s="42"/>
      <c r="H140" s="42"/>
      <c r="I140" s="138"/>
      <c r="J140" s="42"/>
      <c r="K140" s="42"/>
      <c r="L140" s="46"/>
      <c r="M140" s="235"/>
      <c r="N140" s="23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82</v>
      </c>
    </row>
    <row r="141" s="13" customFormat="1">
      <c r="A141" s="13"/>
      <c r="B141" s="237"/>
      <c r="C141" s="238"/>
      <c r="D141" s="233" t="s">
        <v>149</v>
      </c>
      <c r="E141" s="239" t="s">
        <v>19</v>
      </c>
      <c r="F141" s="240" t="s">
        <v>2704</v>
      </c>
      <c r="G141" s="238"/>
      <c r="H141" s="241">
        <v>1</v>
      </c>
      <c r="I141" s="242"/>
      <c r="J141" s="238"/>
      <c r="K141" s="238"/>
      <c r="L141" s="243"/>
      <c r="M141" s="273"/>
      <c r="N141" s="274"/>
      <c r="O141" s="274"/>
      <c r="P141" s="274"/>
      <c r="Q141" s="274"/>
      <c r="R141" s="274"/>
      <c r="S141" s="274"/>
      <c r="T141" s="27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149</v>
      </c>
      <c r="AU141" s="247" t="s">
        <v>82</v>
      </c>
      <c r="AV141" s="13" t="s">
        <v>82</v>
      </c>
      <c r="AW141" s="13" t="s">
        <v>33</v>
      </c>
      <c r="AX141" s="13" t="s">
        <v>72</v>
      </c>
      <c r="AY141" s="247" t="s">
        <v>138</v>
      </c>
    </row>
    <row r="142" s="2" customFormat="1" ht="6.96" customHeight="1">
      <c r="A142" s="40"/>
      <c r="B142" s="61"/>
      <c r="C142" s="62"/>
      <c r="D142" s="62"/>
      <c r="E142" s="62"/>
      <c r="F142" s="62"/>
      <c r="G142" s="62"/>
      <c r="H142" s="62"/>
      <c r="I142" s="168"/>
      <c r="J142" s="62"/>
      <c r="K142" s="62"/>
      <c r="L142" s="46"/>
      <c r="M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</sheetData>
  <sheetProtection sheet="1" autoFilter="0" formatColumns="0" formatRows="0" objects="1" scenarios="1" spinCount="100000" saltValue="8Ne/kGqqcqkPKLtdm2NowpdFjJS0GXlIEUhlRcFVA7zbeZrjE/JWjP956EA64J1mZdFYoCV7H0H6TYXc+oypVw==" hashValue="iU02QN7YIrBSQRy/zlQ4DlSMgGmC5bOj4zq7gfJXX1lQcSixO2cNwTpgsMW/jm7PO207NgvCnZGMgD1YLOtVkw==" algorithmName="SHA-512" password="CC35"/>
  <autoFilter ref="C85:K14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LAPTOP-1JLMHHIG\vozabal</dc:creator>
  <cp:lastModifiedBy>LAPTOP-1JLMHHIG\vozabal</cp:lastModifiedBy>
  <dcterms:created xsi:type="dcterms:W3CDTF">2019-10-02T06:25:42Z</dcterms:created>
  <dcterms:modified xsi:type="dcterms:W3CDTF">2019-10-02T06:25:58Z</dcterms:modified>
</cp:coreProperties>
</file>